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80" windowWidth="18570" windowHeight="658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Sheet1!$A$6:$M$138</definedName>
  </definedNames>
  <calcPr calcId="145621"/>
</workbook>
</file>

<file path=xl/calcChain.xml><?xml version="1.0" encoding="utf-8"?>
<calcChain xmlns="http://schemas.openxmlformats.org/spreadsheetml/2006/main">
  <c r="C161" i="1" l="1"/>
  <c r="C159" i="1"/>
  <c r="H159" i="1"/>
  <c r="H157" i="1"/>
  <c r="H155" i="1"/>
  <c r="H147" i="1"/>
  <c r="H148" i="1"/>
  <c r="H153" i="1"/>
  <c r="H151" i="1"/>
  <c r="J137" i="1"/>
  <c r="C156" i="1" l="1"/>
  <c r="C143" i="1"/>
  <c r="J136" i="1"/>
  <c r="J135" i="1" l="1"/>
  <c r="L135" i="1" s="1"/>
  <c r="L136" i="1"/>
  <c r="J134" i="1"/>
  <c r="L134" i="1" s="1"/>
  <c r="M169" i="1" l="1"/>
  <c r="H156" i="1"/>
  <c r="J154" i="1"/>
  <c r="H150" i="1"/>
  <c r="J128" i="1"/>
  <c r="L128" i="1" s="1"/>
  <c r="J127" i="1"/>
  <c r="L127" i="1" s="1"/>
  <c r="J126" i="1"/>
  <c r="L126" i="1" s="1"/>
  <c r="J125" i="1"/>
  <c r="L125" i="1" s="1"/>
  <c r="J124" i="1"/>
  <c r="L124" i="1" s="1"/>
  <c r="J123" i="1"/>
  <c r="L123" i="1" s="1"/>
  <c r="J122" i="1"/>
  <c r="L122" i="1" s="1"/>
  <c r="J121" i="1"/>
  <c r="L121" i="1" s="1"/>
  <c r="J120" i="1"/>
  <c r="L120" i="1" s="1"/>
  <c r="H158" i="1"/>
  <c r="H152" i="1"/>
  <c r="J86" i="1" l="1"/>
  <c r="L86" i="1" s="1"/>
  <c r="J87" i="1"/>
  <c r="L87" i="1" s="1"/>
  <c r="J88" i="1"/>
  <c r="L88" i="1" s="1"/>
  <c r="J89" i="1"/>
  <c r="L89" i="1" s="1"/>
  <c r="J90" i="1"/>
  <c r="L90" i="1" s="1"/>
  <c r="J91" i="1"/>
  <c r="L91" i="1" s="1"/>
  <c r="J85" i="1"/>
  <c r="L85" i="1" s="1"/>
  <c r="L164" i="1" l="1"/>
  <c r="L165" i="1" s="1"/>
  <c r="J153" i="1"/>
  <c r="J20" i="1"/>
  <c r="L20" i="1" s="1"/>
  <c r="J159" i="1"/>
  <c r="J157" i="1"/>
  <c r="J155" i="1"/>
  <c r="J151" i="1"/>
  <c r="J147" i="1"/>
  <c r="J148" i="1"/>
  <c r="J146" i="1"/>
  <c r="H165" i="1"/>
  <c r="J165" i="1" s="1"/>
  <c r="H164" i="1"/>
  <c r="J164" i="1" s="1"/>
  <c r="J131" i="1"/>
  <c r="L131" i="1" s="1"/>
  <c r="J130" i="1"/>
  <c r="L130" i="1" s="1"/>
  <c r="L129" i="1"/>
  <c r="J119" i="1"/>
  <c r="L119" i="1" s="1"/>
  <c r="J118" i="1"/>
  <c r="L118" i="1" s="1"/>
  <c r="J117" i="1"/>
  <c r="L117" i="1" s="1"/>
  <c r="J116" i="1"/>
  <c r="L116" i="1" s="1"/>
  <c r="J115" i="1"/>
  <c r="L115" i="1" s="1"/>
  <c r="J114" i="1"/>
  <c r="L114" i="1" s="1"/>
  <c r="J113" i="1"/>
  <c r="L113" i="1" s="1"/>
  <c r="J112" i="1"/>
  <c r="L112" i="1" s="1"/>
  <c r="J111" i="1"/>
  <c r="L111" i="1" s="1"/>
  <c r="J110" i="1"/>
  <c r="L110" i="1" s="1"/>
  <c r="J109" i="1"/>
  <c r="L109" i="1" s="1"/>
  <c r="J108" i="1"/>
  <c r="L108" i="1" s="1"/>
  <c r="J107" i="1"/>
  <c r="L107" i="1" s="1"/>
  <c r="J106" i="1"/>
  <c r="L106" i="1" s="1"/>
  <c r="J105" i="1"/>
  <c r="L105" i="1" s="1"/>
  <c r="J104" i="1"/>
  <c r="L104" i="1" s="1"/>
  <c r="J102" i="1"/>
  <c r="L102" i="1" s="1"/>
  <c r="J101" i="1"/>
  <c r="L101" i="1" s="1"/>
  <c r="J100" i="1"/>
  <c r="L100" i="1" s="1"/>
  <c r="J99" i="1"/>
  <c r="L99" i="1" s="1"/>
  <c r="J98" i="1"/>
  <c r="L98" i="1" s="1"/>
  <c r="J166" i="1"/>
  <c r="J163" i="1"/>
  <c r="J152" i="1"/>
  <c r="J156" i="1"/>
  <c r="J158" i="1"/>
  <c r="J145" i="1"/>
  <c r="J149" i="1"/>
  <c r="J150" i="1"/>
  <c r="J144" i="1"/>
  <c r="J84" i="1"/>
  <c r="L84" i="1" s="1"/>
  <c r="J92" i="1"/>
  <c r="L92" i="1" s="1"/>
  <c r="J93" i="1"/>
  <c r="L93" i="1" s="1"/>
  <c r="J94" i="1"/>
  <c r="L94" i="1" s="1"/>
  <c r="J95" i="1"/>
  <c r="L95" i="1" s="1"/>
  <c r="J96" i="1"/>
  <c r="L96" i="1" s="1"/>
  <c r="J97" i="1"/>
  <c r="L97" i="1" s="1"/>
  <c r="J103" i="1"/>
  <c r="L103" i="1" s="1"/>
  <c r="J132" i="1"/>
  <c r="L132" i="1" s="1"/>
  <c r="J133" i="1"/>
  <c r="L133" i="1" s="1"/>
  <c r="J83" i="1"/>
  <c r="L83" i="1" s="1"/>
  <c r="J82" i="1"/>
  <c r="L82" i="1" s="1"/>
  <c r="J81" i="1"/>
  <c r="L81" i="1" s="1"/>
  <c r="J80" i="1"/>
  <c r="L80" i="1" s="1"/>
  <c r="J69" i="1"/>
  <c r="L69" i="1" s="1"/>
  <c r="J70" i="1"/>
  <c r="L70" i="1" s="1"/>
  <c r="J71" i="1"/>
  <c r="L71" i="1" s="1"/>
  <c r="J72" i="1"/>
  <c r="L72" i="1" s="1"/>
  <c r="J73" i="1"/>
  <c r="L73" i="1" s="1"/>
  <c r="J74" i="1"/>
  <c r="L74" i="1" s="1"/>
  <c r="J75" i="1"/>
  <c r="L75" i="1" s="1"/>
  <c r="J76" i="1"/>
  <c r="L76" i="1" s="1"/>
  <c r="J77" i="1"/>
  <c r="L77" i="1" s="1"/>
  <c r="J78" i="1"/>
  <c r="L78" i="1" s="1"/>
  <c r="J160" i="1" l="1"/>
  <c r="M168" i="1" s="1"/>
  <c r="M171" i="1" s="1"/>
  <c r="J167" i="1"/>
  <c r="K138" i="1"/>
  <c r="I138" i="1"/>
  <c r="I140" i="1" s="1"/>
  <c r="J140" i="1" s="1"/>
  <c r="C142" i="1" s="1"/>
  <c r="C151" i="1" s="1"/>
  <c r="J26" i="1"/>
  <c r="J169" i="1" l="1"/>
  <c r="J10" i="1"/>
  <c r="L10" i="1" s="1"/>
  <c r="J11" i="1"/>
  <c r="L11" i="1" s="1"/>
  <c r="J12" i="1"/>
  <c r="L12" i="1" s="1"/>
  <c r="J13" i="1"/>
  <c r="L13" i="1" s="1"/>
  <c r="J14" i="1"/>
  <c r="L14" i="1" s="1"/>
  <c r="J15" i="1"/>
  <c r="L15" i="1" s="1"/>
  <c r="J16" i="1"/>
  <c r="L16" i="1" s="1"/>
  <c r="J17" i="1"/>
  <c r="L17" i="1" s="1"/>
  <c r="J18" i="1"/>
  <c r="L18" i="1" s="1"/>
  <c r="J19" i="1"/>
  <c r="L19" i="1" s="1"/>
  <c r="J21" i="1"/>
  <c r="L21" i="1" s="1"/>
  <c r="J22" i="1"/>
  <c r="L22" i="1" s="1"/>
  <c r="J23" i="1"/>
  <c r="L23" i="1" s="1"/>
  <c r="J24" i="1"/>
  <c r="L24" i="1" s="1"/>
  <c r="J25" i="1"/>
  <c r="L25" i="1" s="1"/>
  <c r="L26" i="1"/>
  <c r="J27" i="1"/>
  <c r="L27" i="1" s="1"/>
  <c r="J28" i="1"/>
  <c r="L28" i="1" s="1"/>
  <c r="J29" i="1"/>
  <c r="L29" i="1" s="1"/>
  <c r="J30" i="1"/>
  <c r="L30" i="1" s="1"/>
  <c r="J31" i="1"/>
  <c r="L31" i="1" s="1"/>
  <c r="J32" i="1"/>
  <c r="L32" i="1" s="1"/>
  <c r="J33" i="1"/>
  <c r="L33" i="1" s="1"/>
  <c r="J34" i="1"/>
  <c r="L34" i="1" s="1"/>
  <c r="J35" i="1"/>
  <c r="L35" i="1" s="1"/>
  <c r="J36" i="1"/>
  <c r="L36" i="1" s="1"/>
  <c r="J37" i="1"/>
  <c r="L37" i="1" s="1"/>
  <c r="J38" i="1"/>
  <c r="L38" i="1" s="1"/>
  <c r="J39" i="1"/>
  <c r="L39" i="1" s="1"/>
  <c r="J40" i="1"/>
  <c r="L40" i="1" s="1"/>
  <c r="J41" i="1"/>
  <c r="L41" i="1" s="1"/>
  <c r="J42" i="1"/>
  <c r="L42" i="1" s="1"/>
  <c r="J43" i="1"/>
  <c r="L43" i="1" s="1"/>
  <c r="J44" i="1"/>
  <c r="L44" i="1" s="1"/>
  <c r="J45" i="1"/>
  <c r="L45" i="1" s="1"/>
  <c r="J46" i="1"/>
  <c r="L46" i="1" s="1"/>
  <c r="J47" i="1"/>
  <c r="L47" i="1" s="1"/>
  <c r="J48" i="1"/>
  <c r="L48" i="1" s="1"/>
  <c r="J49" i="1"/>
  <c r="L49" i="1" s="1"/>
  <c r="J50" i="1"/>
  <c r="L50" i="1" s="1"/>
  <c r="J51" i="1"/>
  <c r="L51" i="1" s="1"/>
  <c r="J52" i="1"/>
  <c r="L52" i="1" s="1"/>
  <c r="J53" i="1"/>
  <c r="L53" i="1" s="1"/>
  <c r="J54" i="1"/>
  <c r="L54" i="1" s="1"/>
  <c r="J55" i="1"/>
  <c r="L55" i="1" s="1"/>
  <c r="J56" i="1"/>
  <c r="L56" i="1" s="1"/>
  <c r="J57" i="1"/>
  <c r="L57" i="1" s="1"/>
  <c r="J58" i="1"/>
  <c r="L58" i="1" s="1"/>
  <c r="J59" i="1"/>
  <c r="L59" i="1" s="1"/>
  <c r="L60" i="1"/>
  <c r="J61" i="1"/>
  <c r="L61" i="1" s="1"/>
  <c r="J62" i="1"/>
  <c r="L62" i="1" s="1"/>
  <c r="J63" i="1"/>
  <c r="L63" i="1" s="1"/>
  <c r="J64" i="1"/>
  <c r="L64" i="1" s="1"/>
  <c r="J65" i="1"/>
  <c r="L65" i="1" s="1"/>
  <c r="J66" i="1"/>
  <c r="L66" i="1" s="1"/>
  <c r="J67" i="1"/>
  <c r="L67" i="1" s="1"/>
  <c r="J68" i="1"/>
  <c r="J79" i="1"/>
  <c r="L79" i="1" s="1"/>
  <c r="L137" i="1"/>
  <c r="J8" i="1"/>
  <c r="L8" i="1" s="1"/>
  <c r="J9" i="1"/>
  <c r="L9" i="1" s="1"/>
  <c r="J7" i="1"/>
  <c r="L7" i="1" s="1"/>
  <c r="L68" i="1" l="1"/>
  <c r="L138" i="1" s="1"/>
  <c r="K140" i="1" s="1"/>
  <c r="J138" i="1"/>
  <c r="L140" i="1" l="1"/>
  <c r="J170" i="1" s="1"/>
  <c r="C155" i="1"/>
  <c r="C157" i="1" s="1"/>
</calcChain>
</file>

<file path=xl/sharedStrings.xml><?xml version="1.0" encoding="utf-8"?>
<sst xmlns="http://schemas.openxmlformats.org/spreadsheetml/2006/main" count="863" uniqueCount="565">
  <si>
    <t>First</t>
  </si>
  <si>
    <t>Last</t>
  </si>
  <si>
    <t># Attending</t>
  </si>
  <si>
    <t>Paid for Food</t>
  </si>
  <si>
    <t>Paid for Gift</t>
  </si>
  <si>
    <t>Total Paid</t>
  </si>
  <si>
    <t>Check #</t>
  </si>
  <si>
    <t>Earl</t>
  </si>
  <si>
    <t>Nelson</t>
  </si>
  <si>
    <t>5732 ($10) and 5731 ($50)</t>
  </si>
  <si>
    <t>Fred</t>
  </si>
  <si>
    <t>Nummela</t>
  </si>
  <si>
    <t>Bonnie and Max</t>
  </si>
  <si>
    <t>Address</t>
  </si>
  <si>
    <t>Street</t>
  </si>
  <si>
    <t>City</t>
  </si>
  <si>
    <t>State</t>
  </si>
  <si>
    <t>Zip</t>
  </si>
  <si>
    <t>Phone</t>
  </si>
  <si>
    <t>1123 N Sunnyslope Drive Unit 204</t>
  </si>
  <si>
    <t>Racine</t>
  </si>
  <si>
    <t>Mt. Pleasant</t>
  </si>
  <si>
    <t>WI</t>
  </si>
  <si>
    <t>53406-6332</t>
  </si>
  <si>
    <t>2732 Chapel Lane</t>
  </si>
  <si>
    <t>262-635-1871</t>
  </si>
  <si>
    <t>Ronald</t>
  </si>
  <si>
    <t>Voll</t>
  </si>
  <si>
    <t>Linda</t>
  </si>
  <si>
    <t>806 Echo Lane</t>
  </si>
  <si>
    <t>Per Meal</t>
  </si>
  <si>
    <t>David</t>
  </si>
  <si>
    <t>Weber</t>
  </si>
  <si>
    <t>Judith</t>
  </si>
  <si>
    <t>2715 Kenwood Drive</t>
  </si>
  <si>
    <t>53403-3717</t>
  </si>
  <si>
    <t>Darlene</t>
  </si>
  <si>
    <t>Wayo</t>
  </si>
  <si>
    <t>2609 Dwight Street</t>
  </si>
  <si>
    <t>53403-2963</t>
  </si>
  <si>
    <t>Neal</t>
  </si>
  <si>
    <t>Nottleson</t>
  </si>
  <si>
    <t>Gerry</t>
  </si>
  <si>
    <t>3643 Kasper Street</t>
  </si>
  <si>
    <t>262-639-4508</t>
  </si>
  <si>
    <t>Gary</t>
  </si>
  <si>
    <t>Damaske</t>
  </si>
  <si>
    <t>Sandy</t>
  </si>
  <si>
    <t>8469 S Ashbury Lane Unit 103</t>
  </si>
  <si>
    <t>Oak Creek</t>
  </si>
  <si>
    <t>414-304-5797</t>
  </si>
  <si>
    <t>Donald</t>
  </si>
  <si>
    <t>Vanderleest</t>
  </si>
  <si>
    <t>Inge</t>
  </si>
  <si>
    <t>7029 Old Spring Street</t>
  </si>
  <si>
    <t>53406-3301</t>
  </si>
  <si>
    <t>262-886-4954</t>
  </si>
  <si>
    <t>1202 ($20) and 1201 ($10)</t>
  </si>
  <si>
    <t>Kevin</t>
  </si>
  <si>
    <t>Zirkelbach</t>
  </si>
  <si>
    <t>Jody</t>
  </si>
  <si>
    <t>5 Illinois Street</t>
  </si>
  <si>
    <t>Betty</t>
  </si>
  <si>
    <t>Erbe</t>
  </si>
  <si>
    <t>1917 Green Bay Road</t>
  </si>
  <si>
    <t>Kristin</t>
  </si>
  <si>
    <t>Fritz</t>
  </si>
  <si>
    <t>3163 Linden Lane</t>
  </si>
  <si>
    <t>53406-1554</t>
  </si>
  <si>
    <t>Ardath</t>
  </si>
  <si>
    <t>Trebra</t>
  </si>
  <si>
    <t>1100 Fountain Hills Drive #422B</t>
  </si>
  <si>
    <t>1389 ($15) and $10 cash</t>
  </si>
  <si>
    <t>Ted</t>
  </si>
  <si>
    <t>Jacobson</t>
  </si>
  <si>
    <t>North Sunnyslope Drive Unit #103</t>
  </si>
  <si>
    <t>Joyce</t>
  </si>
  <si>
    <t>Levonian</t>
  </si>
  <si>
    <t>$20 Cash</t>
  </si>
  <si>
    <t>Suiter</t>
  </si>
  <si>
    <t>901 Coronada Drive</t>
  </si>
  <si>
    <t>639-4575</t>
  </si>
  <si>
    <t>7169 ($20) and 7170 ($20)</t>
  </si>
  <si>
    <t>William</t>
  </si>
  <si>
    <t>Gissell</t>
  </si>
  <si>
    <t>1124 Tall Oak Court</t>
  </si>
  <si>
    <t>262-634-2333</t>
  </si>
  <si>
    <t>Joe</t>
  </si>
  <si>
    <t>Kiemen</t>
  </si>
  <si>
    <t>Marilyn</t>
  </si>
  <si>
    <t>4800 Ridgeway Avenue</t>
  </si>
  <si>
    <t>Ralph</t>
  </si>
  <si>
    <t>Miller</t>
  </si>
  <si>
    <t>Delores</t>
  </si>
  <si>
    <t>1100 Fountain Hills Drive #213B</t>
  </si>
  <si>
    <t>Carl</t>
  </si>
  <si>
    <t>Nielsen</t>
  </si>
  <si>
    <t>Lucille</t>
  </si>
  <si>
    <t>Clarence</t>
  </si>
  <si>
    <t>Tuttle</t>
  </si>
  <si>
    <t>Barbara</t>
  </si>
  <si>
    <t>5730 Eagle Point Drive</t>
  </si>
  <si>
    <t>Vallone</t>
  </si>
  <si>
    <t>$10 Cash</t>
  </si>
  <si>
    <t>Terry</t>
  </si>
  <si>
    <t>Backmann</t>
  </si>
  <si>
    <t>4529 Kerry Road</t>
  </si>
  <si>
    <t>262-705-7456</t>
  </si>
  <si>
    <t>Tom</t>
  </si>
  <si>
    <t>Hauch</t>
  </si>
  <si>
    <t>Mary</t>
  </si>
  <si>
    <t>5919 Emstan Hills Road</t>
  </si>
  <si>
    <t>Kojis</t>
  </si>
  <si>
    <t>5101 Wright Avenue Apt 217</t>
  </si>
  <si>
    <t>53406-4554</t>
  </si>
  <si>
    <t>262-632-6790</t>
  </si>
  <si>
    <t>Permann</t>
  </si>
  <si>
    <t>5000 Graceland Blvd  #260</t>
  </si>
  <si>
    <t>Florence</t>
  </si>
  <si>
    <t>Ohm</t>
  </si>
  <si>
    <t>Eldred</t>
  </si>
  <si>
    <t>5000 Graceland Blvd  #125</t>
  </si>
  <si>
    <t>Kari</t>
  </si>
  <si>
    <t>Allison, Eric</t>
  </si>
  <si>
    <t>10100 S Hampton Drive</t>
  </si>
  <si>
    <t>53154-5563</t>
  </si>
  <si>
    <t>Peter</t>
  </si>
  <si>
    <t>Donath</t>
  </si>
  <si>
    <t>Check From Paul Rossman #6900</t>
  </si>
  <si>
    <t>Dr. Steven</t>
  </si>
  <si>
    <t>Campbell</t>
  </si>
  <si>
    <t>Kim and Shawn</t>
  </si>
  <si>
    <t>4019 Southwood Drive</t>
  </si>
  <si>
    <t>53403-9436</t>
  </si>
  <si>
    <t>262-554-9098</t>
  </si>
  <si>
    <t>Lisa</t>
  </si>
  <si>
    <t>Sell</t>
  </si>
  <si>
    <t>8036 Whitetail Drive</t>
  </si>
  <si>
    <t>262-635-8382</t>
  </si>
  <si>
    <t>Kathleen</t>
  </si>
  <si>
    <t>Andreasen</t>
  </si>
  <si>
    <t>Christine</t>
  </si>
  <si>
    <t>8320 Ashley Lane</t>
  </si>
  <si>
    <t>$100 Cash</t>
  </si>
  <si>
    <t>Bill</t>
  </si>
  <si>
    <t>Mortensen</t>
  </si>
  <si>
    <t>Carmen, Rachel &amp; Trenton</t>
  </si>
  <si>
    <t>5127 7 Mile Road</t>
  </si>
  <si>
    <t>262-681-9492</t>
  </si>
  <si>
    <t>Joan</t>
  </si>
  <si>
    <t>Barry</t>
  </si>
  <si>
    <t>53405-2361</t>
  </si>
  <si>
    <t>262-633-6188</t>
  </si>
  <si>
    <t>909 Russet Street (or 6305 Hilltop Drive - Racine 53406)</t>
  </si>
  <si>
    <t>Doris</t>
  </si>
  <si>
    <t>Yarrington</t>
  </si>
  <si>
    <t>5313 Highwood Drive</t>
  </si>
  <si>
    <t>53406-4517</t>
  </si>
  <si>
    <t>Clyde</t>
  </si>
  <si>
    <t>Canman</t>
  </si>
  <si>
    <t>Mary Jane</t>
  </si>
  <si>
    <t>4000 S Brook Road</t>
  </si>
  <si>
    <t>Franksville</t>
  </si>
  <si>
    <t>53126-9432</t>
  </si>
  <si>
    <t>Ken</t>
  </si>
  <si>
    <t>Fehl</t>
  </si>
  <si>
    <t>Mary Ann</t>
  </si>
  <si>
    <t>1110 N Illinois Street</t>
  </si>
  <si>
    <t>Jay</t>
  </si>
  <si>
    <t>Weiss</t>
  </si>
  <si>
    <t>Kirsten</t>
  </si>
  <si>
    <t>4818 Bluebird Lane</t>
  </si>
  <si>
    <t>53406-1204</t>
  </si>
  <si>
    <t>262-632-3616</t>
  </si>
  <si>
    <t>Steve</t>
  </si>
  <si>
    <t>Pfeifer</t>
  </si>
  <si>
    <t>Marcia</t>
  </si>
  <si>
    <t>414 Quail Point Drive</t>
  </si>
  <si>
    <t>262-664-4189</t>
  </si>
  <si>
    <t>Jim</t>
  </si>
  <si>
    <t>DeCamp</t>
  </si>
  <si>
    <t>Myrna</t>
  </si>
  <si>
    <t>$45 Cash</t>
  </si>
  <si>
    <t>McKean</t>
  </si>
  <si>
    <t>Pattie</t>
  </si>
  <si>
    <t>3348 Victorian Drive</t>
  </si>
  <si>
    <t>53406-5324</t>
  </si>
  <si>
    <t>Bidstrup</t>
  </si>
  <si>
    <t>3644 Osborne Blvd</t>
  </si>
  <si>
    <t>262-637-8993</t>
  </si>
  <si>
    <t>53405-2032</t>
  </si>
  <si>
    <t>Georgeson</t>
  </si>
  <si>
    <t>Sandra</t>
  </si>
  <si>
    <t>5038 Indian Hills Drive</t>
  </si>
  <si>
    <t>262-637-5079</t>
  </si>
  <si>
    <t>Randy</t>
  </si>
  <si>
    <t>Laehr</t>
  </si>
  <si>
    <t>1629 Lakewood Avenue</t>
  </si>
  <si>
    <t>262-637-8762</t>
  </si>
  <si>
    <t>D'Amour</t>
  </si>
  <si>
    <t>Nancy</t>
  </si>
  <si>
    <t>Mike</t>
  </si>
  <si>
    <t>333 Lake Avenue #309</t>
  </si>
  <si>
    <t>53403-1088</t>
  </si>
  <si>
    <t>Kim</t>
  </si>
  <si>
    <t>Koepsel</t>
  </si>
  <si>
    <t>Gary Janowski and Taylor Denman</t>
  </si>
  <si>
    <t>415 Emerald Drive</t>
  </si>
  <si>
    <t>Cory</t>
  </si>
  <si>
    <t>Kron</t>
  </si>
  <si>
    <t>Becky, Frianna, Megan, &amp; Chloe</t>
  </si>
  <si>
    <t>2030 Spring Meadow Lane</t>
  </si>
  <si>
    <t>53406-2288</t>
  </si>
  <si>
    <t>Jan</t>
  </si>
  <si>
    <t>Gilbertson</t>
  </si>
  <si>
    <t>5600 Cambridge Lane Unit 6</t>
  </si>
  <si>
    <t>$5 Cash</t>
  </si>
  <si>
    <t>Dr. Mel</t>
  </si>
  <si>
    <t>Miritz</t>
  </si>
  <si>
    <t>3900 N Main Street #323</t>
  </si>
  <si>
    <t>Jane</t>
  </si>
  <si>
    <t>Bauer</t>
  </si>
  <si>
    <t>3516 13th Street</t>
  </si>
  <si>
    <t>53405-2924</t>
  </si>
  <si>
    <t>5905 Sandy Lane</t>
  </si>
  <si>
    <t>53406-2230</t>
  </si>
  <si>
    <t>262-886-5320</t>
  </si>
  <si>
    <t>Rudan</t>
  </si>
  <si>
    <t>Debbie</t>
  </si>
  <si>
    <t>1500 Crabapple Drive</t>
  </si>
  <si>
    <t>262-638-4977</t>
  </si>
  <si>
    <t>Lynette</t>
  </si>
  <si>
    <t>1214 W Lawn Avenue</t>
  </si>
  <si>
    <t>262-634-3573</t>
  </si>
  <si>
    <t>Floyd</t>
  </si>
  <si>
    <t>Lyn</t>
  </si>
  <si>
    <t>Curran</t>
  </si>
  <si>
    <t>1904 Polaris Avenue</t>
  </si>
  <si>
    <t>53404-2255</t>
  </si>
  <si>
    <t>Brusky</t>
  </si>
  <si>
    <t>Sarah</t>
  </si>
  <si>
    <t>"Will bring our own"</t>
  </si>
  <si>
    <t>Blickle</t>
  </si>
  <si>
    <t>MaryAnn</t>
  </si>
  <si>
    <t>126 Robin Hill Drive</t>
  </si>
  <si>
    <t>Ed</t>
  </si>
  <si>
    <t>Grabanski</t>
  </si>
  <si>
    <t>Kathy</t>
  </si>
  <si>
    <t>1727 Mt. Pleasant Street</t>
  </si>
  <si>
    <t>262-633-4931</t>
  </si>
  <si>
    <t>Chuck</t>
  </si>
  <si>
    <t>Petrach</t>
  </si>
  <si>
    <t>Nicole</t>
  </si>
  <si>
    <t>2651 Penbrook Drive</t>
  </si>
  <si>
    <t>Paul</t>
  </si>
  <si>
    <t>Schinkowitch</t>
  </si>
  <si>
    <t>Mary, Theresa, &amp; Emily</t>
  </si>
  <si>
    <t>438 Cramford Drive</t>
  </si>
  <si>
    <t>Brad</t>
  </si>
  <si>
    <t>Bartel</t>
  </si>
  <si>
    <t>Ann and Amanda</t>
  </si>
  <si>
    <t>3308  97th Street</t>
  </si>
  <si>
    <t>Sturtevant</t>
  </si>
  <si>
    <t>262-884-7688</t>
  </si>
  <si>
    <t>Boero</t>
  </si>
  <si>
    <t>Susan</t>
  </si>
  <si>
    <t>1613 32nd Avenue</t>
  </si>
  <si>
    <t>Kenosha</t>
  </si>
  <si>
    <t>53144-3330</t>
  </si>
  <si>
    <t>TOTAL</t>
  </si>
  <si>
    <t>Required</t>
  </si>
  <si>
    <t>Janice</t>
  </si>
  <si>
    <t>Navarro</t>
  </si>
  <si>
    <t>Rene'</t>
  </si>
  <si>
    <t>9208 Dunkelow Road</t>
  </si>
  <si>
    <t>262-886-6031</t>
  </si>
  <si>
    <t>53126-9507</t>
  </si>
  <si>
    <t>Jodi</t>
  </si>
  <si>
    <t>Dumas</t>
  </si>
  <si>
    <t>2003 Jerome Blvd.</t>
  </si>
  <si>
    <t>53403-3150</t>
  </si>
  <si>
    <t>262-488-3334</t>
  </si>
  <si>
    <t>Audrey</t>
  </si>
  <si>
    <t>Frank</t>
  </si>
  <si>
    <t>Studrawa</t>
  </si>
  <si>
    <t>4335 Patzke Road</t>
  </si>
  <si>
    <t>53405-1222</t>
  </si>
  <si>
    <t>Anthony</t>
  </si>
  <si>
    <t>Baumgardt</t>
  </si>
  <si>
    <t>Tanya, Izzy &amp; Maddie</t>
  </si>
  <si>
    <t>2536 Dover Lane</t>
  </si>
  <si>
    <t>Duane</t>
  </si>
  <si>
    <t>Huth</t>
  </si>
  <si>
    <t>Barb</t>
  </si>
  <si>
    <t>1340 Arthur Avenue</t>
  </si>
  <si>
    <t>Arline</t>
  </si>
  <si>
    <t>Bodenbach</t>
  </si>
  <si>
    <t>Linda Clark</t>
  </si>
  <si>
    <t>71 Illinois Street</t>
  </si>
  <si>
    <t>53405-1905</t>
  </si>
  <si>
    <t>$10 Cash &amp; $25 Check #1760</t>
  </si>
  <si>
    <t>Tresch</t>
  </si>
  <si>
    <t>3524 7th Avenue  Apt 419</t>
  </si>
  <si>
    <t>Thomas</t>
  </si>
  <si>
    <t>Frayer</t>
  </si>
  <si>
    <t>Sherry</t>
  </si>
  <si>
    <t>1604 Hayes Avenue</t>
  </si>
  <si>
    <t>Swiden</t>
  </si>
  <si>
    <t>Carol</t>
  </si>
  <si>
    <t>5835 Potomac Place</t>
  </si>
  <si>
    <t>Gretchen</t>
  </si>
  <si>
    <t>Barsch</t>
  </si>
  <si>
    <t>and Family</t>
  </si>
  <si>
    <t>934 Randolph Avenue</t>
  </si>
  <si>
    <t>Saint Paul</t>
  </si>
  <si>
    <t>MN</t>
  </si>
  <si>
    <t>55102-3315</t>
  </si>
  <si>
    <t>Adele</t>
  </si>
  <si>
    <t>Helmle</t>
  </si>
  <si>
    <t>5521 Cambridge Lane</t>
  </si>
  <si>
    <t>53406-2884</t>
  </si>
  <si>
    <t>Klopp</t>
  </si>
  <si>
    <t>Marge</t>
  </si>
  <si>
    <t>5312 Highwood Drive</t>
  </si>
  <si>
    <t>262-637-3925</t>
  </si>
  <si>
    <t>Raymond</t>
  </si>
  <si>
    <t>Svendsen</t>
  </si>
  <si>
    <t>1100 Fountain Hills Drive #308A</t>
  </si>
  <si>
    <t>Andersen</t>
  </si>
  <si>
    <t>3152 Rodney Lane</t>
  </si>
  <si>
    <t>262-884-9496</t>
  </si>
  <si>
    <t>Haman</t>
  </si>
  <si>
    <t>1111 N Illinois Street</t>
  </si>
  <si>
    <t>Jorge</t>
  </si>
  <si>
    <t>Garcia</t>
  </si>
  <si>
    <t>1336 Cleveland Avenue</t>
  </si>
  <si>
    <t>53405-2932</t>
  </si>
  <si>
    <t>262-634-7621</t>
  </si>
  <si>
    <t>Checks</t>
  </si>
  <si>
    <t>Cash</t>
  </si>
  <si>
    <t>GRAND TOTAL</t>
  </si>
  <si>
    <t>Check</t>
  </si>
  <si>
    <t>Jill</t>
  </si>
  <si>
    <t>Dahl</t>
  </si>
  <si>
    <t>2712 1/2 Mithcell Street</t>
  </si>
  <si>
    <t>262-930-3083</t>
  </si>
  <si>
    <t>Kristan</t>
  </si>
  <si>
    <t>Fenkl</t>
  </si>
  <si>
    <t>Heather</t>
  </si>
  <si>
    <t>Keszler</t>
  </si>
  <si>
    <t>Alex Strand</t>
  </si>
  <si>
    <t>Check from Fred Jacobson check #1830</t>
  </si>
  <si>
    <t>Petersen</t>
  </si>
  <si>
    <t>Stacey</t>
  </si>
  <si>
    <t>5330 2 Mile Road</t>
  </si>
  <si>
    <t>Richard</t>
  </si>
  <si>
    <t>Gunderson</t>
  </si>
  <si>
    <t>2727 Fleetwood Drive</t>
  </si>
  <si>
    <t>262-554-6764</t>
  </si>
  <si>
    <t>Allan</t>
  </si>
  <si>
    <t>Schneider</t>
  </si>
  <si>
    <t>5136 Cortland Avenue</t>
  </si>
  <si>
    <t>53406-3528</t>
  </si>
  <si>
    <t>262-886-4977</t>
  </si>
  <si>
    <t>John</t>
  </si>
  <si>
    <t>Hewitt</t>
  </si>
  <si>
    <t>Krueger</t>
  </si>
  <si>
    <t>Danielle Smith, Trevor, Jared and Evan</t>
  </si>
  <si>
    <t>1075 E Twin Oaks Drive</t>
  </si>
  <si>
    <t>Leah (Eileen)</t>
  </si>
  <si>
    <t>Harold</t>
  </si>
  <si>
    <t>Holm, II</t>
  </si>
  <si>
    <t>Grace</t>
  </si>
  <si>
    <t>9439 Luanne Drive</t>
  </si>
  <si>
    <t>Valerie</t>
  </si>
  <si>
    <t>Aldrich</t>
  </si>
  <si>
    <t>$30 Cash</t>
  </si>
  <si>
    <t>Larry</t>
  </si>
  <si>
    <t>Jeannette (Salma)</t>
  </si>
  <si>
    <t>19326 Spring Street</t>
  </si>
  <si>
    <t>Union Grove</t>
  </si>
  <si>
    <t>53182-9582</t>
  </si>
  <si>
    <t>Jason</t>
  </si>
  <si>
    <t>Zygowski</t>
  </si>
  <si>
    <t>Christy &amp; Erica</t>
  </si>
  <si>
    <t>1606 Fleet Avenue</t>
  </si>
  <si>
    <t>Delbert</t>
  </si>
  <si>
    <t>Alton</t>
  </si>
  <si>
    <t>Shirley</t>
  </si>
  <si>
    <t>1214 Sheraton Drive</t>
  </si>
  <si>
    <t>262-752-4019</t>
  </si>
  <si>
    <t>Guillien</t>
  </si>
  <si>
    <t>2605 Airline Road</t>
  </si>
  <si>
    <t>53406-1744</t>
  </si>
  <si>
    <t>Ruth</t>
  </si>
  <si>
    <t>Schoening</t>
  </si>
  <si>
    <t>923 Illinois Street</t>
  </si>
  <si>
    <t>Joseph</t>
  </si>
  <si>
    <t>Diane</t>
  </si>
  <si>
    <t>Colletta</t>
  </si>
  <si>
    <t>3019 Cozy Acres Road</t>
  </si>
  <si>
    <t>James</t>
  </si>
  <si>
    <t>Ludwin</t>
  </si>
  <si>
    <t>Cory and Trevor</t>
  </si>
  <si>
    <t>17710 Old Yorkville Road</t>
  </si>
  <si>
    <t>262-878-5990</t>
  </si>
  <si>
    <t>Jack</t>
  </si>
  <si>
    <t>Christiansen</t>
  </si>
  <si>
    <t>Margaret</t>
  </si>
  <si>
    <t>8710 Mary Drive</t>
  </si>
  <si>
    <t>262-886-5233</t>
  </si>
  <si>
    <t>Terri</t>
  </si>
  <si>
    <t>Pfarr</t>
  </si>
  <si>
    <t>Reid, Paige &amp; Brett</t>
  </si>
  <si>
    <t>Jim Bednarek</t>
  </si>
  <si>
    <t>250 - 13th Avenue</t>
  </si>
  <si>
    <t>262-552-7305</t>
  </si>
  <si>
    <t>Michelle</t>
  </si>
  <si>
    <t>Sheckles</t>
  </si>
  <si>
    <t>2817 - 91st Street</t>
  </si>
  <si>
    <t>53177-2010</t>
  </si>
  <si>
    <t>262-886-9896</t>
  </si>
  <si>
    <t>Mark</t>
  </si>
  <si>
    <t>Cathy</t>
  </si>
  <si>
    <t>821 Highway V</t>
  </si>
  <si>
    <t>Shelly Belanger</t>
  </si>
  <si>
    <t>1030 N Sunnyslope Drive  Unit #204</t>
  </si>
  <si>
    <t>53406-6389</t>
  </si>
  <si>
    <t>Lori</t>
  </si>
  <si>
    <t>Wernicke</t>
  </si>
  <si>
    <t>243 Blaine Avenue</t>
  </si>
  <si>
    <t>53405-2009</t>
  </si>
  <si>
    <t>262-632-7709</t>
  </si>
  <si>
    <t>Veryl</t>
  </si>
  <si>
    <t>Borgardt</t>
  </si>
  <si>
    <t>1208 N. Sunnyslope Drive Unit 203</t>
  </si>
  <si>
    <t>262-884-4335</t>
  </si>
  <si>
    <t>Rossmann</t>
  </si>
  <si>
    <t>5935 Emstan Hills Road</t>
  </si>
  <si>
    <t>53406-5229</t>
  </si>
  <si>
    <t>262-554-9741</t>
  </si>
  <si>
    <t>Marvin</t>
  </si>
  <si>
    <t>2046 Lasalle Street</t>
  </si>
  <si>
    <t>53402-4634</t>
  </si>
  <si>
    <t>Anderson</t>
  </si>
  <si>
    <t>10025 Kraut Road</t>
  </si>
  <si>
    <t>262-886-0552</t>
  </si>
  <si>
    <t>7140 Aspen Court</t>
  </si>
  <si>
    <t>262-886-2186</t>
  </si>
  <si>
    <t>Patrick</t>
  </si>
  <si>
    <t>Murphy</t>
  </si>
  <si>
    <t>Jeanne</t>
  </si>
  <si>
    <t>3300 S. Kennedy Drive</t>
  </si>
  <si>
    <t>Scott</t>
  </si>
  <si>
    <t>Amie</t>
  </si>
  <si>
    <t>Odahl</t>
  </si>
  <si>
    <t>3661 Oak Creed Drive E</t>
  </si>
  <si>
    <t>55127-4064</t>
  </si>
  <si>
    <t>262-886-4848</t>
  </si>
  <si>
    <t>Reichley</t>
  </si>
  <si>
    <t>3616 Haven Avenue</t>
  </si>
  <si>
    <t>53405-2437</t>
  </si>
  <si>
    <t>262-632-5379</t>
  </si>
  <si>
    <t>Josephine</t>
  </si>
  <si>
    <t>Thorson</t>
  </si>
  <si>
    <t>622 Belmont Avenue</t>
  </si>
  <si>
    <t>53405-2503</t>
  </si>
  <si>
    <t>Mantey</t>
  </si>
  <si>
    <t>4512 Thomas Street</t>
  </si>
  <si>
    <t>262-632-7262</t>
  </si>
  <si>
    <t>Koechell</t>
  </si>
  <si>
    <t>4907 Westway Avenue</t>
  </si>
  <si>
    <t>53406-3631</t>
  </si>
  <si>
    <t>262-632-0363</t>
  </si>
  <si>
    <t>Eric</t>
  </si>
  <si>
    <t>Gardner</t>
  </si>
  <si>
    <t>Connie</t>
  </si>
  <si>
    <t>5900 Marnie Court</t>
  </si>
  <si>
    <t>53403-9442</t>
  </si>
  <si>
    <t>Dean</t>
  </si>
  <si>
    <t>Bertelsen</t>
  </si>
  <si>
    <t>Susann</t>
  </si>
  <si>
    <t>2908 Raymond Avenue</t>
  </si>
  <si>
    <t>262-878-1645</t>
  </si>
  <si>
    <t>53126-9748</t>
  </si>
  <si>
    <t>Calvin</t>
  </si>
  <si>
    <t>Vacek</t>
  </si>
  <si>
    <t>Luann</t>
  </si>
  <si>
    <t>7335 Botting Road</t>
  </si>
  <si>
    <t>Sharon</t>
  </si>
  <si>
    <t>944 Streblow Street</t>
  </si>
  <si>
    <t>Onalaska</t>
  </si>
  <si>
    <t>Julie</t>
  </si>
  <si>
    <t>Monson-Munoz</t>
  </si>
  <si>
    <t>1742 1/2 Deane Blvd (1 Ohio Street, 53405)</t>
  </si>
  <si>
    <t>Melvina</t>
  </si>
  <si>
    <t>Lube</t>
  </si>
  <si>
    <t>3615 Graceland Blvd</t>
  </si>
  <si>
    <t>Porter</t>
  </si>
  <si>
    <t>S103W26370 Maple Avenue</t>
  </si>
  <si>
    <t>Mukwonago</t>
  </si>
  <si>
    <t>53149-8437</t>
  </si>
  <si>
    <t>Darwin</t>
  </si>
  <si>
    <t>Behlke</t>
  </si>
  <si>
    <t>3700 4th Street</t>
  </si>
  <si>
    <t>53144-1075</t>
  </si>
  <si>
    <t>Sergio</t>
  </si>
  <si>
    <t>Bohorquez</t>
  </si>
  <si>
    <t>4115 19th Street</t>
  </si>
  <si>
    <t>Helen</t>
  </si>
  <si>
    <t>Robert</t>
  </si>
  <si>
    <t>Douglas</t>
  </si>
  <si>
    <t>4611 Westway Avenue</t>
  </si>
  <si>
    <t>53405-1957</t>
  </si>
  <si>
    <t>Shirt Expenses</t>
  </si>
  <si>
    <t>Cash Remaining - Dawn Check</t>
  </si>
  <si>
    <t>Deposit 12/4/2013</t>
  </si>
  <si>
    <t>Checks &amp; Cash</t>
  </si>
  <si>
    <t>Less Shirt Expenses</t>
  </si>
  <si>
    <t>Bishop</t>
  </si>
  <si>
    <t>None</t>
  </si>
  <si>
    <t>Marcella</t>
  </si>
  <si>
    <t>Hjortness</t>
  </si>
  <si>
    <t>1239 N Sunnyslope Drive N  #201</t>
  </si>
  <si>
    <t>53406-3482</t>
  </si>
  <si>
    <t>Miller Sr.</t>
  </si>
  <si>
    <t>Rita</t>
  </si>
  <si>
    <t>220 Virginia Street</t>
  </si>
  <si>
    <t>262-638-0929</t>
  </si>
  <si>
    <t>53405-1950</t>
  </si>
  <si>
    <t>Terrence</t>
  </si>
  <si>
    <t>Matthews</t>
  </si>
  <si>
    <t>3239 Fenceline Road</t>
  </si>
  <si>
    <t>262-886-2616</t>
  </si>
  <si>
    <t>Keck</t>
  </si>
  <si>
    <t>700 Virginia Street</t>
  </si>
  <si>
    <t>Judy</t>
  </si>
  <si>
    <t>Larson</t>
  </si>
  <si>
    <t>Natasha &amp; Michael Robles</t>
  </si>
  <si>
    <t>Tamara</t>
  </si>
  <si>
    <t>Rosenberg</t>
  </si>
  <si>
    <t>2438 Dover Lane</t>
  </si>
  <si>
    <t>262-884-9775</t>
  </si>
  <si>
    <t>Jeff</t>
  </si>
  <si>
    <t>Reidle</t>
  </si>
  <si>
    <t>???</t>
  </si>
  <si>
    <t>Expenses</t>
  </si>
  <si>
    <t>Gift</t>
  </si>
  <si>
    <t>Remaining</t>
  </si>
  <si>
    <t>Total Received</t>
  </si>
  <si>
    <t>Shirts</t>
  </si>
  <si>
    <t>Addditional Names attending provided</t>
  </si>
  <si>
    <t>Cake (Christy)</t>
  </si>
  <si>
    <t>Food R&amp;S Meats (Jacki)</t>
  </si>
  <si>
    <t>Paper (Mary)</t>
  </si>
  <si>
    <t>Envelopes and more paper (Mary)</t>
  </si>
  <si>
    <t>Poinsettas (Mary)</t>
  </si>
  <si>
    <t>Napkins, Plates, tabel covers (Mary)</t>
  </si>
  <si>
    <t>Printing and Folding Program (Econoprint - invoices sent directly to church)</t>
  </si>
  <si>
    <t>Deposit 12/18/2013</t>
  </si>
  <si>
    <t>Couple who support the Interfaith Coalition</t>
  </si>
  <si>
    <t>3800 Glencoe Drive</t>
  </si>
  <si>
    <t>262-598-8448</t>
  </si>
  <si>
    <t>Gift Check</t>
  </si>
  <si>
    <t>Total Remaining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</si>
</sst>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164" formatCode="&quot;$&quot;#,##0"/>
    <numFmt numFmtId="165" formatCode="&quot;$&quot;#,##0.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color rgb="FF0000FF"/>
      <name val="Arial"/>
      <family val="2"/>
    </font>
    <font>
      <sz val="12"/>
      <name val="Arial"/>
      <family val="2"/>
    </font>
    <font>
      <sz val="12"/>
      <color rgb="FFFF0000"/>
      <name val="Arial"/>
      <family val="2"/>
    </font>
    <font>
      <b/>
      <sz val="12"/>
      <name val="Arial"/>
      <family val="2"/>
    </font>
    <font>
      <sz val="12"/>
      <color rgb="FF00B050"/>
      <name val="Arial"/>
      <family val="2"/>
    </font>
    <font>
      <sz val="12"/>
      <color rgb="FF7030A0"/>
      <name val="Arial"/>
      <family val="2"/>
    </font>
    <font>
      <sz val="12"/>
      <color theme="9" tint="-0.249977111117893"/>
      <name val="Arial"/>
      <family val="2"/>
    </font>
    <font>
      <b/>
      <sz val="12"/>
      <color rgb="FF0000FF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0">
    <xf numFmtId="0" fontId="0" fillId="0" borderId="0" xfId="0"/>
    <xf numFmtId="0" fontId="3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44" fontId="4" fillId="0" borderId="0" xfId="1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4" fillId="0" borderId="0" xfId="0" applyFont="1" applyAlignment="1">
      <alignment horizontal="left" wrapText="1"/>
    </xf>
    <xf numFmtId="0" fontId="4" fillId="0" borderId="0" xfId="0" quotePrefix="1" applyFont="1" applyAlignment="1">
      <alignment horizontal="left" wrapText="1"/>
    </xf>
    <xf numFmtId="44" fontId="5" fillId="0" borderId="0" xfId="1" applyFont="1" applyAlignment="1">
      <alignment horizontal="center" wrapText="1"/>
    </xf>
    <xf numFmtId="44" fontId="6" fillId="0" borderId="0" xfId="1" applyFont="1" applyAlignment="1">
      <alignment horizontal="center" wrapText="1"/>
    </xf>
    <xf numFmtId="44" fontId="3" fillId="0" borderId="0" xfId="0" applyNumberFormat="1" applyFont="1" applyAlignment="1">
      <alignment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44" fontId="2" fillId="2" borderId="4" xfId="0" applyNumberFormat="1" applyFont="1" applyFill="1" applyBorder="1" applyAlignment="1">
      <alignment horizontal="center" vertical="center" wrapText="1"/>
    </xf>
    <xf numFmtId="44" fontId="2" fillId="2" borderId="5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164" fontId="3" fillId="0" borderId="0" xfId="0" applyNumberFormat="1" applyFont="1" applyAlignment="1">
      <alignment wrapText="1"/>
    </xf>
    <xf numFmtId="164" fontId="4" fillId="0" borderId="0" xfId="0" applyNumberFormat="1" applyFont="1" applyAlignment="1">
      <alignment wrapText="1"/>
    </xf>
    <xf numFmtId="164" fontId="2" fillId="0" borderId="0" xfId="0" applyNumberFormat="1" applyFont="1" applyAlignment="1">
      <alignment wrapText="1"/>
    </xf>
    <xf numFmtId="164" fontId="7" fillId="0" borderId="0" xfId="0" applyNumberFormat="1" applyFont="1" applyAlignment="1">
      <alignment wrapText="1"/>
    </xf>
    <xf numFmtId="0" fontId="2" fillId="0" borderId="0" xfId="0" applyFont="1" applyAlignment="1">
      <alignment wrapText="1"/>
    </xf>
    <xf numFmtId="44" fontId="5" fillId="3" borderId="0" xfId="1" applyFont="1" applyFill="1" applyAlignment="1">
      <alignment horizontal="center" wrapText="1"/>
    </xf>
    <xf numFmtId="44" fontId="5" fillId="0" borderId="0" xfId="1" applyFont="1" applyFill="1" applyAlignment="1">
      <alignment horizontal="center" wrapText="1"/>
    </xf>
    <xf numFmtId="0" fontId="6" fillId="0" borderId="0" xfId="0" applyFont="1" applyAlignment="1">
      <alignment horizontal="left" wrapText="1"/>
    </xf>
    <xf numFmtId="0" fontId="8" fillId="0" borderId="0" xfId="0" applyFont="1" applyAlignment="1">
      <alignment horizontal="left" wrapText="1"/>
    </xf>
    <xf numFmtId="0" fontId="9" fillId="0" borderId="0" xfId="0" applyFont="1" applyAlignment="1">
      <alignment horizontal="left" wrapText="1"/>
    </xf>
    <xf numFmtId="165" fontId="3" fillId="0" borderId="0" xfId="0" applyNumberFormat="1" applyFont="1" applyAlignment="1">
      <alignment wrapText="1"/>
    </xf>
    <xf numFmtId="0" fontId="3" fillId="0" borderId="8" xfId="0" applyFont="1" applyBorder="1" applyAlignment="1">
      <alignment wrapText="1"/>
    </xf>
    <xf numFmtId="0" fontId="3" fillId="0" borderId="9" xfId="0" applyFont="1" applyBorder="1" applyAlignment="1">
      <alignment wrapText="1"/>
    </xf>
    <xf numFmtId="165" fontId="3" fillId="0" borderId="9" xfId="0" applyNumberFormat="1" applyFont="1" applyBorder="1" applyAlignment="1">
      <alignment wrapText="1"/>
    </xf>
    <xf numFmtId="0" fontId="2" fillId="0" borderId="10" xfId="0" applyFont="1" applyBorder="1" applyAlignment="1">
      <alignment wrapText="1"/>
    </xf>
    <xf numFmtId="165" fontId="2" fillId="0" borderId="10" xfId="0" applyNumberFormat="1" applyFont="1" applyBorder="1" applyAlignment="1">
      <alignment wrapText="1"/>
    </xf>
    <xf numFmtId="0" fontId="2" fillId="0" borderId="11" xfId="0" applyFont="1" applyBorder="1" applyAlignment="1">
      <alignment wrapText="1"/>
    </xf>
    <xf numFmtId="0" fontId="10" fillId="0" borderId="0" xfId="0" applyFont="1" applyAlignment="1">
      <alignment horizontal="left" wrapText="1"/>
    </xf>
    <xf numFmtId="0" fontId="2" fillId="0" borderId="0" xfId="0" applyFont="1" applyAlignment="1">
      <alignment horizontal="center" wrapText="1"/>
    </xf>
    <xf numFmtId="44" fontId="3" fillId="0" borderId="0" xfId="0" applyNumberFormat="1" applyFont="1" applyAlignment="1">
      <alignment horizontal="center" wrapText="1"/>
    </xf>
    <xf numFmtId="165" fontId="3" fillId="0" borderId="0" xfId="0" applyNumberFormat="1" applyFont="1" applyAlignment="1">
      <alignment horizontal="center" wrapText="1"/>
    </xf>
    <xf numFmtId="165" fontId="4" fillId="0" borderId="0" xfId="0" applyNumberFormat="1" applyFont="1" applyAlignment="1">
      <alignment horizontal="center" wrapText="1"/>
    </xf>
    <xf numFmtId="165" fontId="2" fillId="0" borderId="0" xfId="0" applyNumberFormat="1" applyFont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4" borderId="6" xfId="0" applyFont="1" applyFill="1" applyBorder="1" applyAlignment="1">
      <alignment horizontal="center" wrapText="1"/>
    </xf>
    <xf numFmtId="0" fontId="2" fillId="4" borderId="7" xfId="0" applyFont="1" applyFill="1" applyBorder="1" applyAlignment="1">
      <alignment horizontal="center" wrapText="1"/>
    </xf>
    <xf numFmtId="0" fontId="7" fillId="4" borderId="6" xfId="0" applyFont="1" applyFill="1" applyBorder="1" applyAlignment="1">
      <alignment horizontal="center" wrapText="1"/>
    </xf>
    <xf numFmtId="0" fontId="7" fillId="4" borderId="7" xfId="0" applyFont="1" applyFill="1" applyBorder="1" applyAlignment="1">
      <alignment horizontal="center" wrapText="1"/>
    </xf>
    <xf numFmtId="0" fontId="2" fillId="0" borderId="8" xfId="0" applyFont="1" applyBorder="1" applyAlignment="1">
      <alignment wrapText="1"/>
    </xf>
    <xf numFmtId="165" fontId="11" fillId="0" borderId="9" xfId="0" applyNumberFormat="1" applyFont="1" applyBorder="1" applyAlignment="1">
      <alignment wrapText="1"/>
    </xf>
    <xf numFmtId="44" fontId="4" fillId="0" borderId="0" xfId="1" applyFont="1" applyFill="1" applyAlignment="1">
      <alignment horizontal="center" wrapText="1"/>
    </xf>
    <xf numFmtId="165" fontId="7" fillId="0" borderId="11" xfId="0" applyNumberFormat="1" applyFont="1" applyBorder="1" applyAlignment="1">
      <alignment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0000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71"/>
  <sheetViews>
    <sheetView showGridLines="0" tabSelected="1" topLeftCell="E159" workbookViewId="0">
      <selection activeCell="O173" sqref="O173"/>
    </sheetView>
  </sheetViews>
  <sheetFormatPr defaultRowHeight="15" x14ac:dyDescent="0.2"/>
  <cols>
    <col min="1" max="1" width="12.7109375" style="1" customWidth="1"/>
    <col min="2" max="2" width="14.28515625" style="1" customWidth="1"/>
    <col min="3" max="3" width="22.42578125" style="4" customWidth="1"/>
    <col min="4" max="4" width="39" style="1" customWidth="1"/>
    <col min="5" max="5" width="17.7109375" style="4" customWidth="1"/>
    <col min="6" max="6" width="6.85546875" style="4" bestFit="1" customWidth="1"/>
    <col min="7" max="7" width="14.5703125" style="4" customWidth="1"/>
    <col min="8" max="8" width="16.28515625" style="1" customWidth="1"/>
    <col min="9" max="9" width="12.5703125" style="1" customWidth="1"/>
    <col min="10" max="10" width="13.85546875" style="1" customWidth="1"/>
    <col min="11" max="11" width="12.42578125" style="1" customWidth="1"/>
    <col min="12" max="12" width="13.140625" style="1" customWidth="1"/>
    <col min="13" max="13" width="29.28515625" style="1" customWidth="1"/>
    <col min="14" max="15" width="9.140625" style="1"/>
    <col min="16" max="16" width="10.7109375" style="1" bestFit="1" customWidth="1"/>
    <col min="17" max="16384" width="9.140625" style="1"/>
  </cols>
  <sheetData>
    <row r="1" spans="1:16" x14ac:dyDescent="0.2">
      <c r="L1" s="8"/>
      <c r="P1" s="10"/>
    </row>
    <row r="2" spans="1:16" x14ac:dyDescent="0.2">
      <c r="L2" s="8"/>
    </row>
    <row r="3" spans="1:16" x14ac:dyDescent="0.2">
      <c r="B3" s="3">
        <v>10</v>
      </c>
      <c r="C3" s="4" t="s">
        <v>30</v>
      </c>
    </row>
    <row r="5" spans="1:16" ht="15.75" x14ac:dyDescent="0.25">
      <c r="D5" s="40" t="s">
        <v>13</v>
      </c>
      <c r="E5" s="40"/>
      <c r="F5" s="40"/>
      <c r="G5" s="40"/>
      <c r="H5" s="40"/>
    </row>
    <row r="6" spans="1:16" ht="31.5" x14ac:dyDescent="0.25">
      <c r="A6" s="5" t="s">
        <v>0</v>
      </c>
      <c r="B6" s="5" t="s">
        <v>1</v>
      </c>
      <c r="C6" s="5" t="s">
        <v>551</v>
      </c>
      <c r="D6" s="5" t="s">
        <v>14</v>
      </c>
      <c r="E6" s="5" t="s">
        <v>15</v>
      </c>
      <c r="F6" s="5" t="s">
        <v>16</v>
      </c>
      <c r="G6" s="5" t="s">
        <v>17</v>
      </c>
      <c r="H6" s="5" t="s">
        <v>18</v>
      </c>
      <c r="I6" s="5" t="s">
        <v>2</v>
      </c>
      <c r="J6" s="5" t="s">
        <v>3</v>
      </c>
      <c r="K6" s="5" t="s">
        <v>4</v>
      </c>
      <c r="L6" s="5" t="s">
        <v>5</v>
      </c>
      <c r="M6" s="5" t="s">
        <v>6</v>
      </c>
    </row>
    <row r="7" spans="1:16" x14ac:dyDescent="0.2">
      <c r="A7" s="6" t="s">
        <v>7</v>
      </c>
      <c r="B7" s="6" t="s">
        <v>8</v>
      </c>
      <c r="C7" s="2"/>
      <c r="D7" s="7" t="s">
        <v>19</v>
      </c>
      <c r="E7" s="2" t="s">
        <v>21</v>
      </c>
      <c r="F7" s="2" t="s">
        <v>22</v>
      </c>
      <c r="G7" s="2" t="s">
        <v>23</v>
      </c>
      <c r="H7" s="6"/>
      <c r="I7" s="2">
        <v>1</v>
      </c>
      <c r="J7" s="8">
        <f>+I7*$B$3</f>
        <v>10</v>
      </c>
      <c r="K7" s="3">
        <v>50</v>
      </c>
      <c r="L7" s="23">
        <f>+J7+K7</f>
        <v>60</v>
      </c>
      <c r="M7" s="2" t="s">
        <v>9</v>
      </c>
    </row>
    <row r="8" spans="1:16" x14ac:dyDescent="0.2">
      <c r="A8" s="6" t="s">
        <v>10</v>
      </c>
      <c r="B8" s="6" t="s">
        <v>11</v>
      </c>
      <c r="C8" s="2" t="s">
        <v>12</v>
      </c>
      <c r="D8" s="7" t="s">
        <v>24</v>
      </c>
      <c r="E8" s="2" t="s">
        <v>20</v>
      </c>
      <c r="F8" s="2" t="s">
        <v>22</v>
      </c>
      <c r="G8" s="2">
        <v>53406</v>
      </c>
      <c r="H8" s="7" t="s">
        <v>25</v>
      </c>
      <c r="I8" s="2">
        <v>3</v>
      </c>
      <c r="J8" s="8">
        <f t="shared" ref="J8:J82" si="0">+I8*$B$3</f>
        <v>30</v>
      </c>
      <c r="K8" s="3">
        <v>0</v>
      </c>
      <c r="L8" s="23">
        <f>+J8+K8</f>
        <v>30</v>
      </c>
      <c r="M8" s="2">
        <v>3534</v>
      </c>
    </row>
    <row r="9" spans="1:16" x14ac:dyDescent="0.2">
      <c r="A9" s="6" t="s">
        <v>26</v>
      </c>
      <c r="B9" s="6" t="s">
        <v>27</v>
      </c>
      <c r="C9" s="2" t="s">
        <v>28</v>
      </c>
      <c r="D9" s="7" t="s">
        <v>29</v>
      </c>
      <c r="E9" s="2" t="s">
        <v>20</v>
      </c>
      <c r="F9" s="2" t="s">
        <v>22</v>
      </c>
      <c r="G9" s="2">
        <v>53406</v>
      </c>
      <c r="H9" s="7"/>
      <c r="I9" s="2">
        <v>2</v>
      </c>
      <c r="J9" s="8">
        <f t="shared" si="0"/>
        <v>20</v>
      </c>
      <c r="K9" s="3">
        <v>25</v>
      </c>
      <c r="L9" s="23">
        <f t="shared" ref="L9:L137" si="1">+J9+K9</f>
        <v>45</v>
      </c>
      <c r="M9" s="2">
        <v>7527</v>
      </c>
    </row>
    <row r="10" spans="1:16" x14ac:dyDescent="0.2">
      <c r="A10" s="6" t="s">
        <v>31</v>
      </c>
      <c r="B10" s="6" t="s">
        <v>32</v>
      </c>
      <c r="C10" s="2" t="s">
        <v>33</v>
      </c>
      <c r="D10" s="7" t="s">
        <v>34</v>
      </c>
      <c r="E10" s="2" t="s">
        <v>20</v>
      </c>
      <c r="F10" s="2" t="s">
        <v>22</v>
      </c>
      <c r="G10" s="2" t="s">
        <v>35</v>
      </c>
      <c r="H10" s="7"/>
      <c r="I10" s="2">
        <v>2</v>
      </c>
      <c r="J10" s="8">
        <f t="shared" si="0"/>
        <v>20</v>
      </c>
      <c r="K10" s="3">
        <v>0</v>
      </c>
      <c r="L10" s="23">
        <f t="shared" si="1"/>
        <v>20</v>
      </c>
      <c r="M10" s="2">
        <v>3910</v>
      </c>
    </row>
    <row r="11" spans="1:16" x14ac:dyDescent="0.2">
      <c r="A11" s="6" t="s">
        <v>36</v>
      </c>
      <c r="B11" s="6" t="s">
        <v>37</v>
      </c>
      <c r="C11" s="2"/>
      <c r="D11" s="7" t="s">
        <v>38</v>
      </c>
      <c r="E11" s="2" t="s">
        <v>20</v>
      </c>
      <c r="F11" s="2" t="s">
        <v>22</v>
      </c>
      <c r="G11" s="2" t="s">
        <v>39</v>
      </c>
      <c r="H11" s="7"/>
      <c r="I11" s="2">
        <v>0</v>
      </c>
      <c r="J11" s="8">
        <f t="shared" si="0"/>
        <v>0</v>
      </c>
      <c r="K11" s="3">
        <v>15</v>
      </c>
      <c r="L11" s="23">
        <f t="shared" si="1"/>
        <v>15</v>
      </c>
      <c r="M11" s="2">
        <v>3340</v>
      </c>
    </row>
    <row r="12" spans="1:16" x14ac:dyDescent="0.2">
      <c r="A12" s="6" t="s">
        <v>40</v>
      </c>
      <c r="B12" s="6" t="s">
        <v>41</v>
      </c>
      <c r="C12" s="2" t="s">
        <v>42</v>
      </c>
      <c r="D12" s="7" t="s">
        <v>43</v>
      </c>
      <c r="E12" s="2" t="s">
        <v>20</v>
      </c>
      <c r="F12" s="2" t="s">
        <v>22</v>
      </c>
      <c r="G12" s="2">
        <v>53402</v>
      </c>
      <c r="H12" s="7" t="s">
        <v>44</v>
      </c>
      <c r="I12" s="2">
        <v>2</v>
      </c>
      <c r="J12" s="8">
        <f t="shared" si="0"/>
        <v>20</v>
      </c>
      <c r="K12" s="3">
        <v>200</v>
      </c>
      <c r="L12" s="23">
        <f t="shared" si="1"/>
        <v>220</v>
      </c>
      <c r="M12" s="2">
        <v>8342</v>
      </c>
    </row>
    <row r="13" spans="1:16" x14ac:dyDescent="0.2">
      <c r="A13" s="6" t="s">
        <v>45</v>
      </c>
      <c r="B13" s="6" t="s">
        <v>46</v>
      </c>
      <c r="C13" s="2" t="s">
        <v>47</v>
      </c>
      <c r="D13" s="7" t="s">
        <v>48</v>
      </c>
      <c r="E13" s="2" t="s">
        <v>49</v>
      </c>
      <c r="F13" s="2" t="s">
        <v>22</v>
      </c>
      <c r="G13" s="2">
        <v>53154</v>
      </c>
      <c r="H13" s="7" t="s">
        <v>50</v>
      </c>
      <c r="I13" s="2">
        <v>2</v>
      </c>
      <c r="J13" s="8">
        <f t="shared" si="0"/>
        <v>20</v>
      </c>
      <c r="K13" s="3">
        <v>0</v>
      </c>
      <c r="L13" s="23">
        <f t="shared" si="1"/>
        <v>20</v>
      </c>
      <c r="M13" s="2">
        <v>9665</v>
      </c>
    </row>
    <row r="14" spans="1:16" x14ac:dyDescent="0.2">
      <c r="A14" s="6" t="s">
        <v>51</v>
      </c>
      <c r="B14" s="6" t="s">
        <v>52</v>
      </c>
      <c r="C14" s="2" t="s">
        <v>53</v>
      </c>
      <c r="D14" s="7" t="s">
        <v>54</v>
      </c>
      <c r="E14" s="2" t="s">
        <v>20</v>
      </c>
      <c r="F14" s="2" t="s">
        <v>22</v>
      </c>
      <c r="G14" s="2" t="s">
        <v>55</v>
      </c>
      <c r="H14" s="7" t="s">
        <v>56</v>
      </c>
      <c r="I14" s="2">
        <v>2</v>
      </c>
      <c r="J14" s="8">
        <f t="shared" si="0"/>
        <v>20</v>
      </c>
      <c r="K14" s="3">
        <v>10</v>
      </c>
      <c r="L14" s="23">
        <f t="shared" si="1"/>
        <v>30</v>
      </c>
      <c r="M14" s="2" t="s">
        <v>57</v>
      </c>
    </row>
    <row r="15" spans="1:16" x14ac:dyDescent="0.2">
      <c r="A15" s="6" t="s">
        <v>58</v>
      </c>
      <c r="B15" s="6" t="s">
        <v>59</v>
      </c>
      <c r="C15" s="2" t="s">
        <v>60</v>
      </c>
      <c r="D15" s="7" t="s">
        <v>61</v>
      </c>
      <c r="E15" s="2" t="s">
        <v>20</v>
      </c>
      <c r="F15" s="2" t="s">
        <v>22</v>
      </c>
      <c r="G15" s="2">
        <v>53405</v>
      </c>
      <c r="H15" s="7"/>
      <c r="I15" s="2">
        <v>4</v>
      </c>
      <c r="J15" s="8">
        <f t="shared" si="0"/>
        <v>40</v>
      </c>
      <c r="K15" s="3">
        <v>20</v>
      </c>
      <c r="L15" s="23">
        <f t="shared" si="1"/>
        <v>60</v>
      </c>
      <c r="M15" s="2">
        <v>1550</v>
      </c>
    </row>
    <row r="16" spans="1:16" x14ac:dyDescent="0.2">
      <c r="A16" s="6" t="s">
        <v>62</v>
      </c>
      <c r="B16" s="6" t="s">
        <v>63</v>
      </c>
      <c r="C16" s="2"/>
      <c r="D16" s="7" t="s">
        <v>64</v>
      </c>
      <c r="E16" s="2" t="s">
        <v>20</v>
      </c>
      <c r="F16" s="2" t="s">
        <v>22</v>
      </c>
      <c r="G16" s="2">
        <v>53405</v>
      </c>
      <c r="H16" s="7"/>
      <c r="I16" s="2">
        <v>1</v>
      </c>
      <c r="J16" s="8">
        <f t="shared" si="0"/>
        <v>10</v>
      </c>
      <c r="K16" s="3">
        <v>10</v>
      </c>
      <c r="L16" s="23">
        <f t="shared" si="1"/>
        <v>20</v>
      </c>
      <c r="M16" s="2">
        <v>3143</v>
      </c>
    </row>
    <row r="17" spans="1:13" x14ac:dyDescent="0.2">
      <c r="A17" s="6" t="s">
        <v>65</v>
      </c>
      <c r="B17" s="6" t="s">
        <v>66</v>
      </c>
      <c r="C17" s="2"/>
      <c r="D17" s="7" t="s">
        <v>67</v>
      </c>
      <c r="E17" s="2" t="s">
        <v>20</v>
      </c>
      <c r="F17" s="2" t="s">
        <v>22</v>
      </c>
      <c r="G17" s="2" t="s">
        <v>68</v>
      </c>
      <c r="H17" s="7"/>
      <c r="I17" s="2">
        <v>0</v>
      </c>
      <c r="J17" s="8">
        <f t="shared" si="0"/>
        <v>0</v>
      </c>
      <c r="K17" s="3">
        <v>100</v>
      </c>
      <c r="L17" s="23">
        <f t="shared" si="1"/>
        <v>100</v>
      </c>
      <c r="M17" s="2">
        <v>5410</v>
      </c>
    </row>
    <row r="18" spans="1:13" x14ac:dyDescent="0.2">
      <c r="A18" s="6" t="s">
        <v>69</v>
      </c>
      <c r="B18" s="6" t="s">
        <v>70</v>
      </c>
      <c r="C18" s="2"/>
      <c r="D18" s="7" t="s">
        <v>71</v>
      </c>
      <c r="E18" s="2" t="s">
        <v>20</v>
      </c>
      <c r="F18" s="2" t="s">
        <v>22</v>
      </c>
      <c r="G18" s="2">
        <v>53406</v>
      </c>
      <c r="H18" s="7"/>
      <c r="I18" s="2">
        <v>1</v>
      </c>
      <c r="J18" s="8">
        <f t="shared" si="0"/>
        <v>10</v>
      </c>
      <c r="K18" s="3">
        <v>15</v>
      </c>
      <c r="L18" s="23">
        <f t="shared" si="1"/>
        <v>25</v>
      </c>
      <c r="M18" s="2" t="s">
        <v>72</v>
      </c>
    </row>
    <row r="19" spans="1:13" x14ac:dyDescent="0.2">
      <c r="A19" s="6" t="s">
        <v>73</v>
      </c>
      <c r="B19" s="6" t="s">
        <v>74</v>
      </c>
      <c r="C19" s="2"/>
      <c r="D19" s="7" t="s">
        <v>75</v>
      </c>
      <c r="E19" s="2" t="s">
        <v>21</v>
      </c>
      <c r="F19" s="2" t="s">
        <v>22</v>
      </c>
      <c r="G19" s="2">
        <v>53406</v>
      </c>
      <c r="H19" s="7"/>
      <c r="I19" s="2">
        <v>1</v>
      </c>
      <c r="J19" s="8">
        <f t="shared" si="0"/>
        <v>10</v>
      </c>
      <c r="K19" s="3">
        <v>20</v>
      </c>
      <c r="L19" s="23">
        <f t="shared" si="1"/>
        <v>30</v>
      </c>
      <c r="M19" s="2">
        <v>2617</v>
      </c>
    </row>
    <row r="20" spans="1:13" x14ac:dyDescent="0.2">
      <c r="A20" s="6" t="s">
        <v>174</v>
      </c>
      <c r="B20" s="6" t="s">
        <v>74</v>
      </c>
      <c r="C20" s="2"/>
      <c r="D20" s="7" t="s">
        <v>447</v>
      </c>
      <c r="E20" s="2" t="s">
        <v>162</v>
      </c>
      <c r="F20" s="2" t="s">
        <v>22</v>
      </c>
      <c r="G20" s="2">
        <v>53126</v>
      </c>
      <c r="H20" s="7" t="s">
        <v>448</v>
      </c>
      <c r="I20" s="2">
        <v>3</v>
      </c>
      <c r="J20" s="8">
        <f>+I20*$B$3</f>
        <v>30</v>
      </c>
      <c r="K20" s="3">
        <v>10</v>
      </c>
      <c r="L20" s="23">
        <f>+J20+K20</f>
        <v>40</v>
      </c>
      <c r="M20" s="2">
        <v>6593</v>
      </c>
    </row>
    <row r="21" spans="1:13" x14ac:dyDescent="0.2">
      <c r="A21" s="6" t="s">
        <v>76</v>
      </c>
      <c r="B21" s="6" t="s">
        <v>77</v>
      </c>
      <c r="C21" s="2"/>
      <c r="D21" s="7"/>
      <c r="E21" s="2"/>
      <c r="F21" s="2"/>
      <c r="G21" s="2"/>
      <c r="H21" s="7"/>
      <c r="I21" s="2">
        <v>1</v>
      </c>
      <c r="J21" s="8">
        <f t="shared" si="0"/>
        <v>10</v>
      </c>
      <c r="K21" s="3">
        <v>10</v>
      </c>
      <c r="L21" s="23">
        <f t="shared" si="1"/>
        <v>20</v>
      </c>
      <c r="M21" s="2" t="s">
        <v>78</v>
      </c>
    </row>
    <row r="22" spans="1:13" x14ac:dyDescent="0.2">
      <c r="A22" s="6" t="s">
        <v>26</v>
      </c>
      <c r="B22" s="6" t="s">
        <v>79</v>
      </c>
      <c r="C22" s="2" t="s">
        <v>62</v>
      </c>
      <c r="D22" s="7" t="s">
        <v>80</v>
      </c>
      <c r="E22" s="2" t="s">
        <v>20</v>
      </c>
      <c r="F22" s="2" t="s">
        <v>22</v>
      </c>
      <c r="G22" s="2">
        <v>53402</v>
      </c>
      <c r="H22" s="7" t="s">
        <v>81</v>
      </c>
      <c r="I22" s="2">
        <v>2</v>
      </c>
      <c r="J22" s="8">
        <f t="shared" si="0"/>
        <v>20</v>
      </c>
      <c r="K22" s="3">
        <v>20</v>
      </c>
      <c r="L22" s="23">
        <f t="shared" si="1"/>
        <v>40</v>
      </c>
      <c r="M22" s="2" t="s">
        <v>82</v>
      </c>
    </row>
    <row r="23" spans="1:13" x14ac:dyDescent="0.2">
      <c r="A23" s="6" t="s">
        <v>83</v>
      </c>
      <c r="B23" s="6" t="s">
        <v>84</v>
      </c>
      <c r="C23" s="2" t="s">
        <v>28</v>
      </c>
      <c r="D23" s="7" t="s">
        <v>85</v>
      </c>
      <c r="E23" s="2" t="s">
        <v>20</v>
      </c>
      <c r="F23" s="2" t="s">
        <v>22</v>
      </c>
      <c r="G23" s="2">
        <v>53406</v>
      </c>
      <c r="H23" s="7" t="s">
        <v>86</v>
      </c>
      <c r="I23" s="2">
        <v>0</v>
      </c>
      <c r="J23" s="8">
        <f t="shared" si="0"/>
        <v>0</v>
      </c>
      <c r="K23" s="3">
        <v>20</v>
      </c>
      <c r="L23" s="23">
        <f t="shared" si="1"/>
        <v>20</v>
      </c>
      <c r="M23" s="2">
        <v>7486</v>
      </c>
    </row>
    <row r="24" spans="1:13" x14ac:dyDescent="0.2">
      <c r="A24" s="6" t="s">
        <v>87</v>
      </c>
      <c r="B24" s="6" t="s">
        <v>88</v>
      </c>
      <c r="C24" s="2" t="s">
        <v>89</v>
      </c>
      <c r="D24" s="7" t="s">
        <v>90</v>
      </c>
      <c r="E24" s="2" t="s">
        <v>20</v>
      </c>
      <c r="F24" s="2" t="s">
        <v>22</v>
      </c>
      <c r="G24" s="2">
        <v>53406</v>
      </c>
      <c r="H24" s="7"/>
      <c r="I24" s="2">
        <v>2</v>
      </c>
      <c r="J24" s="8">
        <f t="shared" si="0"/>
        <v>20</v>
      </c>
      <c r="K24" s="3">
        <v>50</v>
      </c>
      <c r="L24" s="23">
        <f t="shared" si="1"/>
        <v>70</v>
      </c>
      <c r="M24" s="2">
        <v>2305</v>
      </c>
    </row>
    <row r="25" spans="1:13" x14ac:dyDescent="0.2">
      <c r="A25" s="6" t="s">
        <v>91</v>
      </c>
      <c r="B25" s="6" t="s">
        <v>92</v>
      </c>
      <c r="C25" s="2" t="s">
        <v>93</v>
      </c>
      <c r="D25" s="7" t="s">
        <v>94</v>
      </c>
      <c r="E25" s="2" t="s">
        <v>20</v>
      </c>
      <c r="F25" s="2" t="s">
        <v>22</v>
      </c>
      <c r="G25" s="2">
        <v>53406</v>
      </c>
      <c r="H25" s="7"/>
      <c r="I25" s="2">
        <v>2</v>
      </c>
      <c r="J25" s="8">
        <f t="shared" si="0"/>
        <v>20</v>
      </c>
      <c r="K25" s="3">
        <v>20</v>
      </c>
      <c r="L25" s="23">
        <f t="shared" si="1"/>
        <v>40</v>
      </c>
      <c r="M25" s="2">
        <v>1217</v>
      </c>
    </row>
    <row r="26" spans="1:13" x14ac:dyDescent="0.2">
      <c r="A26" s="6" t="s">
        <v>95</v>
      </c>
      <c r="B26" s="6" t="s">
        <v>96</v>
      </c>
      <c r="C26" s="2" t="s">
        <v>97</v>
      </c>
      <c r="D26" s="7" t="s">
        <v>224</v>
      </c>
      <c r="E26" s="2" t="s">
        <v>20</v>
      </c>
      <c r="F26" s="2" t="s">
        <v>22</v>
      </c>
      <c r="G26" s="2" t="s">
        <v>225</v>
      </c>
      <c r="H26" s="7" t="s">
        <v>226</v>
      </c>
      <c r="I26" s="2">
        <v>2</v>
      </c>
      <c r="J26" s="8">
        <f t="shared" si="0"/>
        <v>20</v>
      </c>
      <c r="K26" s="3">
        <v>20</v>
      </c>
      <c r="L26" s="23">
        <f t="shared" si="1"/>
        <v>40</v>
      </c>
      <c r="M26" s="2">
        <v>5546</v>
      </c>
    </row>
    <row r="27" spans="1:13" x14ac:dyDescent="0.2">
      <c r="A27" s="6" t="s">
        <v>98</v>
      </c>
      <c r="B27" s="6" t="s">
        <v>99</v>
      </c>
      <c r="C27" s="2" t="s">
        <v>100</v>
      </c>
      <c r="D27" s="7" t="s">
        <v>101</v>
      </c>
      <c r="E27" s="2" t="s">
        <v>20</v>
      </c>
      <c r="F27" s="2" t="s">
        <v>22</v>
      </c>
      <c r="G27" s="2">
        <v>53406</v>
      </c>
      <c r="H27" s="7"/>
      <c r="I27" s="2">
        <v>2</v>
      </c>
      <c r="J27" s="8">
        <f t="shared" si="0"/>
        <v>20</v>
      </c>
      <c r="K27" s="3">
        <v>20</v>
      </c>
      <c r="L27" s="23">
        <f t="shared" si="1"/>
        <v>40</v>
      </c>
      <c r="M27" s="2">
        <v>2046</v>
      </c>
    </row>
    <row r="28" spans="1:13" x14ac:dyDescent="0.2">
      <c r="A28" s="6" t="s">
        <v>100</v>
      </c>
      <c r="B28" s="6" t="s">
        <v>102</v>
      </c>
      <c r="C28" s="2"/>
      <c r="D28" s="7"/>
      <c r="E28" s="2"/>
      <c r="F28" s="2"/>
      <c r="G28" s="2"/>
      <c r="H28" s="7"/>
      <c r="I28" s="2">
        <v>1</v>
      </c>
      <c r="J28" s="8">
        <f t="shared" si="0"/>
        <v>10</v>
      </c>
      <c r="K28" s="3">
        <v>0</v>
      </c>
      <c r="L28" s="23">
        <f t="shared" si="1"/>
        <v>10</v>
      </c>
      <c r="M28" s="2" t="s">
        <v>103</v>
      </c>
    </row>
    <row r="29" spans="1:13" x14ac:dyDescent="0.2">
      <c r="A29" s="6" t="s">
        <v>104</v>
      </c>
      <c r="B29" s="6" t="s">
        <v>105</v>
      </c>
      <c r="C29" s="2" t="s">
        <v>31</v>
      </c>
      <c r="D29" s="7" t="s">
        <v>106</v>
      </c>
      <c r="E29" s="2" t="s">
        <v>20</v>
      </c>
      <c r="F29" s="2" t="s">
        <v>22</v>
      </c>
      <c r="G29" s="2">
        <v>53405</v>
      </c>
      <c r="H29" s="7" t="s">
        <v>107</v>
      </c>
      <c r="I29" s="2">
        <v>2</v>
      </c>
      <c r="J29" s="8">
        <f t="shared" si="0"/>
        <v>20</v>
      </c>
      <c r="K29" s="3">
        <v>10</v>
      </c>
      <c r="L29" s="23">
        <f t="shared" si="1"/>
        <v>30</v>
      </c>
      <c r="M29" s="2">
        <v>2218</v>
      </c>
    </row>
    <row r="30" spans="1:13" x14ac:dyDescent="0.2">
      <c r="A30" s="6" t="s">
        <v>108</v>
      </c>
      <c r="B30" s="6" t="s">
        <v>109</v>
      </c>
      <c r="C30" s="2" t="s">
        <v>110</v>
      </c>
      <c r="D30" s="7" t="s">
        <v>111</v>
      </c>
      <c r="E30" s="2" t="s">
        <v>20</v>
      </c>
      <c r="F30" s="2" t="s">
        <v>22</v>
      </c>
      <c r="G30" s="2">
        <v>53406</v>
      </c>
      <c r="H30" s="7"/>
      <c r="I30" s="2">
        <v>2</v>
      </c>
      <c r="J30" s="8">
        <f t="shared" si="0"/>
        <v>20</v>
      </c>
      <c r="K30" s="3">
        <v>10</v>
      </c>
      <c r="L30" s="23">
        <f t="shared" si="1"/>
        <v>30</v>
      </c>
      <c r="M30" s="2">
        <v>3729</v>
      </c>
    </row>
    <row r="31" spans="1:13" x14ac:dyDescent="0.2">
      <c r="A31" s="6" t="s">
        <v>89</v>
      </c>
      <c r="B31" s="6" t="s">
        <v>112</v>
      </c>
      <c r="C31" s="2"/>
      <c r="D31" s="7" t="s">
        <v>113</v>
      </c>
      <c r="E31" s="2" t="s">
        <v>20</v>
      </c>
      <c r="F31" s="2" t="s">
        <v>22</v>
      </c>
      <c r="G31" s="2" t="s">
        <v>114</v>
      </c>
      <c r="H31" s="7" t="s">
        <v>115</v>
      </c>
      <c r="I31" s="2">
        <v>0</v>
      </c>
      <c r="J31" s="8">
        <f t="shared" si="0"/>
        <v>0</v>
      </c>
      <c r="K31" s="3">
        <v>20</v>
      </c>
      <c r="L31" s="23">
        <f t="shared" si="1"/>
        <v>20</v>
      </c>
      <c r="M31" s="2">
        <v>3113</v>
      </c>
    </row>
    <row r="32" spans="1:13" x14ac:dyDescent="0.2">
      <c r="A32" s="6" t="s">
        <v>26</v>
      </c>
      <c r="B32" s="6" t="s">
        <v>116</v>
      </c>
      <c r="C32" s="2"/>
      <c r="D32" s="7" t="s">
        <v>117</v>
      </c>
      <c r="E32" s="2" t="s">
        <v>21</v>
      </c>
      <c r="F32" s="2" t="s">
        <v>22</v>
      </c>
      <c r="G32" s="2">
        <v>53406</v>
      </c>
      <c r="H32" s="7"/>
      <c r="I32" s="2">
        <v>0</v>
      </c>
      <c r="J32" s="8">
        <f t="shared" si="0"/>
        <v>0</v>
      </c>
      <c r="K32" s="3">
        <v>10</v>
      </c>
      <c r="L32" s="23">
        <f t="shared" si="1"/>
        <v>10</v>
      </c>
      <c r="M32" s="2">
        <v>2586</v>
      </c>
    </row>
    <row r="33" spans="1:13" x14ac:dyDescent="0.2">
      <c r="A33" s="6" t="s">
        <v>118</v>
      </c>
      <c r="B33" s="6" t="s">
        <v>119</v>
      </c>
      <c r="C33" s="2" t="s">
        <v>120</v>
      </c>
      <c r="D33" s="7" t="s">
        <v>121</v>
      </c>
      <c r="E33" s="2" t="s">
        <v>20</v>
      </c>
      <c r="F33" s="2" t="s">
        <v>22</v>
      </c>
      <c r="G33" s="2">
        <v>53406</v>
      </c>
      <c r="H33" s="7"/>
      <c r="I33" s="2">
        <v>2</v>
      </c>
      <c r="J33" s="8">
        <f t="shared" si="0"/>
        <v>20</v>
      </c>
      <c r="K33" s="3">
        <v>5</v>
      </c>
      <c r="L33" s="23">
        <f t="shared" si="1"/>
        <v>25</v>
      </c>
      <c r="M33" s="2">
        <v>2963</v>
      </c>
    </row>
    <row r="34" spans="1:13" x14ac:dyDescent="0.2">
      <c r="A34" s="6" t="s">
        <v>122</v>
      </c>
      <c r="B34" s="6" t="s">
        <v>32</v>
      </c>
      <c r="C34" s="2" t="s">
        <v>123</v>
      </c>
      <c r="D34" s="7" t="s">
        <v>124</v>
      </c>
      <c r="E34" s="2" t="s">
        <v>49</v>
      </c>
      <c r="F34" s="2" t="s">
        <v>22</v>
      </c>
      <c r="G34" s="2" t="s">
        <v>125</v>
      </c>
      <c r="H34" s="7"/>
      <c r="I34" s="2">
        <v>2</v>
      </c>
      <c r="J34" s="8">
        <f t="shared" si="0"/>
        <v>20</v>
      </c>
      <c r="K34" s="3">
        <v>20</v>
      </c>
      <c r="L34" s="23">
        <f t="shared" si="1"/>
        <v>40</v>
      </c>
      <c r="M34" s="2">
        <v>1519</v>
      </c>
    </row>
    <row r="35" spans="1:13" ht="30" x14ac:dyDescent="0.2">
      <c r="A35" s="6" t="s">
        <v>126</v>
      </c>
      <c r="B35" s="6" t="s">
        <v>127</v>
      </c>
      <c r="C35" s="2"/>
      <c r="D35" s="7"/>
      <c r="E35" s="2"/>
      <c r="F35" s="2"/>
      <c r="G35" s="2"/>
      <c r="H35" s="7"/>
      <c r="I35" s="2">
        <v>1</v>
      </c>
      <c r="J35" s="8">
        <f t="shared" si="0"/>
        <v>10</v>
      </c>
      <c r="K35" s="3">
        <v>0</v>
      </c>
      <c r="L35" s="23">
        <f t="shared" si="1"/>
        <v>10</v>
      </c>
      <c r="M35" s="2" t="s">
        <v>128</v>
      </c>
    </row>
    <row r="36" spans="1:13" x14ac:dyDescent="0.2">
      <c r="A36" s="6" t="s">
        <v>129</v>
      </c>
      <c r="B36" s="6" t="s">
        <v>130</v>
      </c>
      <c r="C36" s="2" t="s">
        <v>131</v>
      </c>
      <c r="D36" s="7" t="s">
        <v>132</v>
      </c>
      <c r="E36" s="2" t="s">
        <v>21</v>
      </c>
      <c r="F36" s="2" t="s">
        <v>22</v>
      </c>
      <c r="G36" s="2" t="s">
        <v>133</v>
      </c>
      <c r="H36" s="7" t="s">
        <v>134</v>
      </c>
      <c r="I36" s="2">
        <v>3</v>
      </c>
      <c r="J36" s="8">
        <f t="shared" si="0"/>
        <v>30</v>
      </c>
      <c r="K36" s="3">
        <v>0</v>
      </c>
      <c r="L36" s="23">
        <f t="shared" si="1"/>
        <v>30</v>
      </c>
      <c r="M36" s="2">
        <v>2029</v>
      </c>
    </row>
    <row r="37" spans="1:13" x14ac:dyDescent="0.2">
      <c r="A37" s="6" t="s">
        <v>135</v>
      </c>
      <c r="B37" s="6" t="s">
        <v>136</v>
      </c>
      <c r="C37" s="2"/>
      <c r="D37" s="7" t="s">
        <v>137</v>
      </c>
      <c r="E37" s="2" t="s">
        <v>20</v>
      </c>
      <c r="F37" s="2" t="s">
        <v>22</v>
      </c>
      <c r="G37" s="2">
        <v>53406</v>
      </c>
      <c r="H37" s="7" t="s">
        <v>138</v>
      </c>
      <c r="I37" s="2">
        <v>1</v>
      </c>
      <c r="J37" s="8">
        <f t="shared" si="0"/>
        <v>10</v>
      </c>
      <c r="K37" s="3">
        <v>10</v>
      </c>
      <c r="L37" s="23">
        <f t="shared" si="1"/>
        <v>20</v>
      </c>
      <c r="M37" s="2">
        <v>2837</v>
      </c>
    </row>
    <row r="38" spans="1:13" x14ac:dyDescent="0.2">
      <c r="A38" s="6" t="s">
        <v>139</v>
      </c>
      <c r="B38" s="6" t="s">
        <v>140</v>
      </c>
      <c r="C38" s="2" t="s">
        <v>141</v>
      </c>
      <c r="D38" s="7" t="s">
        <v>142</v>
      </c>
      <c r="E38" s="2" t="s">
        <v>21</v>
      </c>
      <c r="F38" s="2" t="s">
        <v>22</v>
      </c>
      <c r="G38" s="2">
        <v>53406</v>
      </c>
      <c r="H38" s="7"/>
      <c r="I38" s="2">
        <v>2</v>
      </c>
      <c r="J38" s="8">
        <f t="shared" si="0"/>
        <v>20</v>
      </c>
      <c r="K38" s="3">
        <v>80</v>
      </c>
      <c r="L38" s="23">
        <f t="shared" si="1"/>
        <v>100</v>
      </c>
      <c r="M38" s="2" t="s">
        <v>143</v>
      </c>
    </row>
    <row r="39" spans="1:13" ht="30" x14ac:dyDescent="0.2">
      <c r="A39" s="6" t="s">
        <v>144</v>
      </c>
      <c r="B39" s="6" t="s">
        <v>145</v>
      </c>
      <c r="C39" s="2" t="s">
        <v>146</v>
      </c>
      <c r="D39" s="7" t="s">
        <v>147</v>
      </c>
      <c r="E39" s="2" t="s">
        <v>20</v>
      </c>
      <c r="F39" s="2" t="s">
        <v>22</v>
      </c>
      <c r="G39" s="2">
        <v>53402</v>
      </c>
      <c r="H39" s="7" t="s">
        <v>148</v>
      </c>
      <c r="I39" s="2">
        <v>4</v>
      </c>
      <c r="J39" s="8">
        <f t="shared" si="0"/>
        <v>40</v>
      </c>
      <c r="K39" s="3">
        <v>60</v>
      </c>
      <c r="L39" s="23">
        <f t="shared" si="1"/>
        <v>100</v>
      </c>
      <c r="M39" s="2">
        <v>4134</v>
      </c>
    </row>
    <row r="40" spans="1:13" ht="30" x14ac:dyDescent="0.2">
      <c r="A40" s="6" t="s">
        <v>149</v>
      </c>
      <c r="B40" s="6" t="s">
        <v>150</v>
      </c>
      <c r="C40" s="2"/>
      <c r="D40" s="7" t="s">
        <v>153</v>
      </c>
      <c r="E40" s="2" t="s">
        <v>20</v>
      </c>
      <c r="F40" s="2" t="s">
        <v>22</v>
      </c>
      <c r="G40" s="2" t="s">
        <v>151</v>
      </c>
      <c r="H40" s="7" t="s">
        <v>152</v>
      </c>
      <c r="I40" s="2">
        <v>3</v>
      </c>
      <c r="J40" s="8">
        <f t="shared" si="0"/>
        <v>30</v>
      </c>
      <c r="K40" s="3">
        <v>10</v>
      </c>
      <c r="L40" s="23">
        <f t="shared" si="1"/>
        <v>40</v>
      </c>
      <c r="M40" s="2">
        <v>2836</v>
      </c>
    </row>
    <row r="41" spans="1:13" x14ac:dyDescent="0.2">
      <c r="A41" s="6" t="s">
        <v>154</v>
      </c>
      <c r="B41" s="6" t="s">
        <v>155</v>
      </c>
      <c r="C41" s="2"/>
      <c r="D41" s="7" t="s">
        <v>156</v>
      </c>
      <c r="E41" s="2" t="s">
        <v>20</v>
      </c>
      <c r="F41" s="2" t="s">
        <v>22</v>
      </c>
      <c r="G41" s="2" t="s">
        <v>157</v>
      </c>
      <c r="H41" s="7"/>
      <c r="I41" s="2">
        <v>1</v>
      </c>
      <c r="J41" s="8">
        <f t="shared" si="0"/>
        <v>10</v>
      </c>
      <c r="K41" s="3">
        <v>5</v>
      </c>
      <c r="L41" s="23">
        <f t="shared" si="1"/>
        <v>15</v>
      </c>
      <c r="M41" s="2">
        <v>1428</v>
      </c>
    </row>
    <row r="42" spans="1:13" x14ac:dyDescent="0.2">
      <c r="A42" s="6" t="s">
        <v>158</v>
      </c>
      <c r="B42" s="6" t="s">
        <v>159</v>
      </c>
      <c r="C42" s="2" t="s">
        <v>160</v>
      </c>
      <c r="D42" s="7" t="s">
        <v>161</v>
      </c>
      <c r="E42" s="2" t="s">
        <v>162</v>
      </c>
      <c r="F42" s="2" t="s">
        <v>22</v>
      </c>
      <c r="G42" s="2" t="s">
        <v>163</v>
      </c>
      <c r="H42" s="7"/>
      <c r="I42" s="2">
        <v>2</v>
      </c>
      <c r="J42" s="8">
        <f t="shared" si="0"/>
        <v>20</v>
      </c>
      <c r="K42" s="3">
        <v>25</v>
      </c>
      <c r="L42" s="23">
        <f t="shared" si="1"/>
        <v>45</v>
      </c>
      <c r="M42" s="2">
        <v>5688</v>
      </c>
    </row>
    <row r="43" spans="1:13" x14ac:dyDescent="0.2">
      <c r="A43" s="6" t="s">
        <v>164</v>
      </c>
      <c r="B43" s="6" t="s">
        <v>165</v>
      </c>
      <c r="C43" s="2" t="s">
        <v>166</v>
      </c>
      <c r="D43" s="7" t="s">
        <v>167</v>
      </c>
      <c r="E43" s="2" t="s">
        <v>20</v>
      </c>
      <c r="F43" s="2" t="s">
        <v>22</v>
      </c>
      <c r="G43" s="2">
        <v>53405</v>
      </c>
      <c r="H43" s="7"/>
      <c r="I43" s="2">
        <v>2</v>
      </c>
      <c r="J43" s="8">
        <f t="shared" si="0"/>
        <v>20</v>
      </c>
      <c r="K43" s="3">
        <v>30</v>
      </c>
      <c r="L43" s="23">
        <f t="shared" si="1"/>
        <v>50</v>
      </c>
      <c r="M43" s="2">
        <v>2174</v>
      </c>
    </row>
    <row r="44" spans="1:13" x14ac:dyDescent="0.2">
      <c r="A44" s="6" t="s">
        <v>168</v>
      </c>
      <c r="B44" s="6" t="s">
        <v>169</v>
      </c>
      <c r="C44" s="2" t="s">
        <v>170</v>
      </c>
      <c r="D44" s="7" t="s">
        <v>171</v>
      </c>
      <c r="E44" s="2" t="s">
        <v>20</v>
      </c>
      <c r="F44" s="2" t="s">
        <v>22</v>
      </c>
      <c r="G44" s="2" t="s">
        <v>172</v>
      </c>
      <c r="H44" s="7" t="s">
        <v>173</v>
      </c>
      <c r="I44" s="2">
        <v>2</v>
      </c>
      <c r="J44" s="8">
        <f t="shared" si="0"/>
        <v>20</v>
      </c>
      <c r="K44" s="3">
        <v>25</v>
      </c>
      <c r="L44" s="23">
        <f t="shared" si="1"/>
        <v>45</v>
      </c>
      <c r="M44" s="2">
        <v>9490</v>
      </c>
    </row>
    <row r="45" spans="1:13" x14ac:dyDescent="0.2">
      <c r="A45" s="6" t="s">
        <v>174</v>
      </c>
      <c r="B45" s="6" t="s">
        <v>175</v>
      </c>
      <c r="C45" s="2" t="s">
        <v>176</v>
      </c>
      <c r="D45" s="7" t="s">
        <v>177</v>
      </c>
      <c r="E45" s="2" t="s">
        <v>20</v>
      </c>
      <c r="F45" s="2" t="s">
        <v>22</v>
      </c>
      <c r="G45" s="2">
        <v>53406</v>
      </c>
      <c r="H45" s="7" t="s">
        <v>178</v>
      </c>
      <c r="I45" s="2">
        <v>2</v>
      </c>
      <c r="J45" s="8">
        <f t="shared" si="0"/>
        <v>20</v>
      </c>
      <c r="K45" s="3">
        <v>30</v>
      </c>
      <c r="L45" s="23">
        <f t="shared" si="1"/>
        <v>50</v>
      </c>
      <c r="M45" s="2">
        <v>2006</v>
      </c>
    </row>
    <row r="46" spans="1:13" x14ac:dyDescent="0.2">
      <c r="A46" s="6" t="s">
        <v>179</v>
      </c>
      <c r="B46" s="6" t="s">
        <v>180</v>
      </c>
      <c r="C46" s="2" t="s">
        <v>181</v>
      </c>
      <c r="D46" s="7"/>
      <c r="E46" s="2"/>
      <c r="F46" s="2"/>
      <c r="G46" s="2"/>
      <c r="H46" s="7"/>
      <c r="I46" s="2">
        <v>2</v>
      </c>
      <c r="J46" s="8">
        <f t="shared" si="0"/>
        <v>20</v>
      </c>
      <c r="K46" s="3">
        <v>25</v>
      </c>
      <c r="L46" s="23">
        <f t="shared" si="1"/>
        <v>45</v>
      </c>
      <c r="M46" s="2" t="s">
        <v>182</v>
      </c>
    </row>
    <row r="47" spans="1:13" x14ac:dyDescent="0.2">
      <c r="A47" s="6" t="s">
        <v>164</v>
      </c>
      <c r="B47" s="6" t="s">
        <v>183</v>
      </c>
      <c r="C47" s="2" t="s">
        <v>184</v>
      </c>
      <c r="D47" s="7" t="s">
        <v>185</v>
      </c>
      <c r="E47" s="2" t="s">
        <v>20</v>
      </c>
      <c r="F47" s="2" t="s">
        <v>22</v>
      </c>
      <c r="G47" s="2" t="s">
        <v>186</v>
      </c>
      <c r="H47" s="7"/>
      <c r="I47" s="2">
        <v>2</v>
      </c>
      <c r="J47" s="8">
        <f t="shared" si="0"/>
        <v>20</v>
      </c>
      <c r="K47" s="3">
        <v>25</v>
      </c>
      <c r="L47" s="23">
        <f t="shared" si="1"/>
        <v>45</v>
      </c>
      <c r="M47" s="2">
        <v>4599</v>
      </c>
    </row>
    <row r="48" spans="1:13" x14ac:dyDescent="0.2">
      <c r="A48" s="6" t="s">
        <v>31</v>
      </c>
      <c r="B48" s="6" t="s">
        <v>187</v>
      </c>
      <c r="C48" s="2" t="s">
        <v>62</v>
      </c>
      <c r="D48" s="7" t="s">
        <v>188</v>
      </c>
      <c r="E48" s="2" t="s">
        <v>20</v>
      </c>
      <c r="F48" s="2" t="s">
        <v>22</v>
      </c>
      <c r="G48" s="2" t="s">
        <v>190</v>
      </c>
      <c r="H48" s="7" t="s">
        <v>189</v>
      </c>
      <c r="I48" s="2">
        <v>2</v>
      </c>
      <c r="J48" s="8">
        <f t="shared" si="0"/>
        <v>20</v>
      </c>
      <c r="K48" s="3">
        <v>20</v>
      </c>
      <c r="L48" s="23">
        <f t="shared" si="1"/>
        <v>40</v>
      </c>
      <c r="M48" s="2">
        <v>8004</v>
      </c>
    </row>
    <row r="49" spans="1:13" x14ac:dyDescent="0.2">
      <c r="A49" s="6" t="s">
        <v>179</v>
      </c>
      <c r="B49" s="6" t="s">
        <v>191</v>
      </c>
      <c r="C49" s="2" t="s">
        <v>192</v>
      </c>
      <c r="D49" s="7" t="s">
        <v>193</v>
      </c>
      <c r="E49" s="2" t="s">
        <v>20</v>
      </c>
      <c r="F49" s="2" t="s">
        <v>22</v>
      </c>
      <c r="G49" s="2">
        <v>53406</v>
      </c>
      <c r="H49" s="7" t="s">
        <v>194</v>
      </c>
      <c r="I49" s="2">
        <v>2</v>
      </c>
      <c r="J49" s="8">
        <f t="shared" si="0"/>
        <v>20</v>
      </c>
      <c r="K49" s="3">
        <v>20</v>
      </c>
      <c r="L49" s="23">
        <f t="shared" si="1"/>
        <v>40</v>
      </c>
      <c r="M49" s="2">
        <v>2813</v>
      </c>
    </row>
    <row r="50" spans="1:13" x14ac:dyDescent="0.2">
      <c r="A50" s="6" t="s">
        <v>195</v>
      </c>
      <c r="B50" s="6" t="s">
        <v>196</v>
      </c>
      <c r="C50" s="2"/>
      <c r="D50" s="7" t="s">
        <v>197</v>
      </c>
      <c r="E50" s="2" t="s">
        <v>20</v>
      </c>
      <c r="F50" s="2" t="s">
        <v>22</v>
      </c>
      <c r="G50" s="2">
        <v>53403</v>
      </c>
      <c r="H50" s="7" t="s">
        <v>198</v>
      </c>
      <c r="I50" s="2">
        <v>1</v>
      </c>
      <c r="J50" s="8">
        <f t="shared" si="0"/>
        <v>10</v>
      </c>
      <c r="K50" s="3">
        <v>20</v>
      </c>
      <c r="L50" s="23">
        <f t="shared" si="1"/>
        <v>30</v>
      </c>
      <c r="M50" s="2">
        <v>8464</v>
      </c>
    </row>
    <row r="51" spans="1:13" x14ac:dyDescent="0.2">
      <c r="A51" s="6" t="s">
        <v>201</v>
      </c>
      <c r="B51" s="6" t="s">
        <v>199</v>
      </c>
      <c r="C51" s="2" t="s">
        <v>200</v>
      </c>
      <c r="D51" s="7" t="s">
        <v>202</v>
      </c>
      <c r="E51" s="2" t="s">
        <v>20</v>
      </c>
      <c r="F51" s="2" t="s">
        <v>22</v>
      </c>
      <c r="G51" s="2" t="s">
        <v>203</v>
      </c>
      <c r="H51" s="7"/>
      <c r="I51" s="2">
        <v>2</v>
      </c>
      <c r="J51" s="8">
        <f t="shared" si="0"/>
        <v>20</v>
      </c>
      <c r="K51" s="3">
        <v>0</v>
      </c>
      <c r="L51" s="23">
        <f t="shared" si="1"/>
        <v>20</v>
      </c>
      <c r="M51" s="2">
        <v>1022</v>
      </c>
    </row>
    <row r="52" spans="1:13" ht="30" x14ac:dyDescent="0.2">
      <c r="A52" s="6" t="s">
        <v>204</v>
      </c>
      <c r="B52" s="6" t="s">
        <v>205</v>
      </c>
      <c r="C52" s="2" t="s">
        <v>206</v>
      </c>
      <c r="D52" s="7" t="s">
        <v>207</v>
      </c>
      <c r="E52" s="2" t="s">
        <v>20</v>
      </c>
      <c r="F52" s="2" t="s">
        <v>22</v>
      </c>
      <c r="G52" s="2">
        <v>53406</v>
      </c>
      <c r="H52" s="7"/>
      <c r="I52" s="2">
        <v>3</v>
      </c>
      <c r="J52" s="8">
        <f t="shared" si="0"/>
        <v>30</v>
      </c>
      <c r="K52" s="3">
        <v>20</v>
      </c>
      <c r="L52" s="23">
        <f t="shared" si="1"/>
        <v>50</v>
      </c>
      <c r="M52" s="2">
        <v>3378</v>
      </c>
    </row>
    <row r="53" spans="1:13" ht="30" x14ac:dyDescent="0.2">
      <c r="A53" s="6" t="s">
        <v>208</v>
      </c>
      <c r="B53" s="6" t="s">
        <v>209</v>
      </c>
      <c r="C53" s="2" t="s">
        <v>210</v>
      </c>
      <c r="D53" s="7" t="s">
        <v>211</v>
      </c>
      <c r="E53" s="2" t="s">
        <v>21</v>
      </c>
      <c r="F53" s="2" t="s">
        <v>22</v>
      </c>
      <c r="G53" s="2" t="s">
        <v>212</v>
      </c>
      <c r="H53" s="7"/>
      <c r="I53" s="2">
        <v>5</v>
      </c>
      <c r="J53" s="8">
        <f t="shared" si="0"/>
        <v>50</v>
      </c>
      <c r="K53" s="3">
        <v>50</v>
      </c>
      <c r="L53" s="23">
        <f t="shared" si="1"/>
        <v>100</v>
      </c>
      <c r="M53" s="2" t="s">
        <v>143</v>
      </c>
    </row>
    <row r="54" spans="1:13" x14ac:dyDescent="0.2">
      <c r="A54" s="6" t="s">
        <v>213</v>
      </c>
      <c r="B54" s="6" t="s">
        <v>214</v>
      </c>
      <c r="C54" s="2"/>
      <c r="D54" s="7" t="s">
        <v>215</v>
      </c>
      <c r="E54" s="2" t="s">
        <v>20</v>
      </c>
      <c r="F54" s="2" t="s">
        <v>22</v>
      </c>
      <c r="G54" s="2">
        <v>53406</v>
      </c>
      <c r="H54" s="7"/>
      <c r="I54" s="2">
        <v>0</v>
      </c>
      <c r="J54" s="8">
        <f t="shared" si="0"/>
        <v>0</v>
      </c>
      <c r="K54" s="3">
        <v>5</v>
      </c>
      <c r="L54" s="23">
        <f t="shared" si="1"/>
        <v>5</v>
      </c>
      <c r="M54" s="2" t="s">
        <v>216</v>
      </c>
    </row>
    <row r="55" spans="1:13" x14ac:dyDescent="0.2">
      <c r="A55" s="6" t="s">
        <v>217</v>
      </c>
      <c r="B55" s="6" t="s">
        <v>218</v>
      </c>
      <c r="C55" s="2" t="s">
        <v>28</v>
      </c>
      <c r="D55" s="7" t="s">
        <v>219</v>
      </c>
      <c r="E55" s="2" t="s">
        <v>20</v>
      </c>
      <c r="F55" s="2" t="s">
        <v>22</v>
      </c>
      <c r="G55" s="2">
        <v>53402</v>
      </c>
      <c r="H55" s="7"/>
      <c r="I55" s="2">
        <v>2</v>
      </c>
      <c r="J55" s="8">
        <f t="shared" si="0"/>
        <v>20</v>
      </c>
      <c r="K55" s="3">
        <v>0</v>
      </c>
      <c r="L55" s="23">
        <f t="shared" si="1"/>
        <v>20</v>
      </c>
      <c r="M55" s="2">
        <v>6350</v>
      </c>
    </row>
    <row r="56" spans="1:13" x14ac:dyDescent="0.2">
      <c r="A56" s="6" t="s">
        <v>220</v>
      </c>
      <c r="B56" s="6" t="s">
        <v>221</v>
      </c>
      <c r="C56" s="2"/>
      <c r="D56" s="7" t="s">
        <v>222</v>
      </c>
      <c r="E56" s="2" t="s">
        <v>20</v>
      </c>
      <c r="F56" s="2" t="s">
        <v>22</v>
      </c>
      <c r="G56" s="2" t="s">
        <v>223</v>
      </c>
      <c r="H56" s="7"/>
      <c r="I56" s="2">
        <v>1</v>
      </c>
      <c r="J56" s="8">
        <f t="shared" si="0"/>
        <v>10</v>
      </c>
      <c r="K56" s="3">
        <v>50</v>
      </c>
      <c r="L56" s="23">
        <f t="shared" si="1"/>
        <v>60</v>
      </c>
      <c r="M56" s="2">
        <v>5624</v>
      </c>
    </row>
    <row r="57" spans="1:13" x14ac:dyDescent="0.2">
      <c r="A57" s="6" t="s">
        <v>201</v>
      </c>
      <c r="B57" s="6" t="s">
        <v>227</v>
      </c>
      <c r="C57" s="2" t="s">
        <v>228</v>
      </c>
      <c r="D57" s="7" t="s">
        <v>229</v>
      </c>
      <c r="E57" s="2" t="s">
        <v>20</v>
      </c>
      <c r="F57" s="2" t="s">
        <v>22</v>
      </c>
      <c r="G57" s="2">
        <v>53405</v>
      </c>
      <c r="H57" s="7" t="s">
        <v>230</v>
      </c>
      <c r="I57" s="2">
        <v>2</v>
      </c>
      <c r="J57" s="8">
        <f t="shared" si="0"/>
        <v>20</v>
      </c>
      <c r="K57" s="3">
        <v>20</v>
      </c>
      <c r="L57" s="23">
        <f t="shared" si="1"/>
        <v>40</v>
      </c>
      <c r="M57" s="2">
        <v>4507</v>
      </c>
    </row>
    <row r="58" spans="1:13" x14ac:dyDescent="0.2">
      <c r="A58" s="6" t="s">
        <v>10</v>
      </c>
      <c r="B58" s="6" t="s">
        <v>74</v>
      </c>
      <c r="C58" s="2" t="s">
        <v>231</v>
      </c>
      <c r="D58" s="7" t="s">
        <v>232</v>
      </c>
      <c r="E58" s="2" t="s">
        <v>20</v>
      </c>
      <c r="F58" s="2" t="s">
        <v>22</v>
      </c>
      <c r="G58" s="2">
        <v>53405</v>
      </c>
      <c r="H58" s="7" t="s">
        <v>233</v>
      </c>
      <c r="I58" s="2">
        <v>2</v>
      </c>
      <c r="J58" s="8">
        <f t="shared" si="0"/>
        <v>20</v>
      </c>
      <c r="K58" s="3">
        <v>30</v>
      </c>
      <c r="L58" s="23">
        <f t="shared" si="1"/>
        <v>50</v>
      </c>
      <c r="M58" s="2">
        <v>1827</v>
      </c>
    </row>
    <row r="59" spans="1:13" x14ac:dyDescent="0.2">
      <c r="A59" s="6" t="s">
        <v>234</v>
      </c>
      <c r="B59" s="6" t="s">
        <v>236</v>
      </c>
      <c r="C59" s="2" t="s">
        <v>235</v>
      </c>
      <c r="D59" s="7" t="s">
        <v>237</v>
      </c>
      <c r="E59" s="2" t="s">
        <v>20</v>
      </c>
      <c r="F59" s="2" t="s">
        <v>22</v>
      </c>
      <c r="G59" s="2" t="s">
        <v>238</v>
      </c>
      <c r="H59" s="7"/>
      <c r="I59" s="2">
        <v>2</v>
      </c>
      <c r="J59" s="8">
        <f t="shared" si="0"/>
        <v>20</v>
      </c>
      <c r="K59" s="3">
        <v>30</v>
      </c>
      <c r="L59" s="23">
        <f t="shared" si="1"/>
        <v>50</v>
      </c>
      <c r="M59" s="2">
        <v>11394</v>
      </c>
    </row>
    <row r="60" spans="1:13" x14ac:dyDescent="0.2">
      <c r="A60" s="6" t="s">
        <v>108</v>
      </c>
      <c r="B60" s="6" t="s">
        <v>239</v>
      </c>
      <c r="C60" s="2" t="s">
        <v>240</v>
      </c>
      <c r="D60" s="7"/>
      <c r="E60" s="2"/>
      <c r="F60" s="2"/>
      <c r="G60" s="2"/>
      <c r="H60" s="7"/>
      <c r="I60" s="2">
        <v>2</v>
      </c>
      <c r="J60" s="9">
        <v>0</v>
      </c>
      <c r="K60" s="3">
        <v>0</v>
      </c>
      <c r="L60" s="22">
        <f t="shared" si="1"/>
        <v>0</v>
      </c>
      <c r="M60" s="2" t="s">
        <v>241</v>
      </c>
    </row>
    <row r="61" spans="1:13" x14ac:dyDescent="0.2">
      <c r="A61" s="6" t="s">
        <v>100</v>
      </c>
      <c r="B61" s="6" t="s">
        <v>242</v>
      </c>
      <c r="C61" s="2" t="s">
        <v>243</v>
      </c>
      <c r="D61" s="7" t="s">
        <v>244</v>
      </c>
      <c r="E61" s="2" t="s">
        <v>20</v>
      </c>
      <c r="F61" s="2" t="s">
        <v>22</v>
      </c>
      <c r="G61" s="2">
        <v>53406</v>
      </c>
      <c r="H61" s="7"/>
      <c r="I61" s="2">
        <v>2</v>
      </c>
      <c r="J61" s="8">
        <f t="shared" si="0"/>
        <v>20</v>
      </c>
      <c r="K61" s="3">
        <v>20</v>
      </c>
      <c r="L61" s="23">
        <f t="shared" si="1"/>
        <v>40</v>
      </c>
      <c r="M61" s="2">
        <v>8677</v>
      </c>
    </row>
    <row r="62" spans="1:13" x14ac:dyDescent="0.2">
      <c r="A62" s="6" t="s">
        <v>245</v>
      </c>
      <c r="B62" s="6" t="s">
        <v>246</v>
      </c>
      <c r="C62" s="2" t="s">
        <v>247</v>
      </c>
      <c r="D62" s="7" t="s">
        <v>248</v>
      </c>
      <c r="E62" s="2" t="s">
        <v>20</v>
      </c>
      <c r="F62" s="2" t="s">
        <v>22</v>
      </c>
      <c r="G62" s="2">
        <v>53404</v>
      </c>
      <c r="H62" s="7" t="s">
        <v>249</v>
      </c>
      <c r="I62" s="2">
        <v>2</v>
      </c>
      <c r="J62" s="8">
        <f t="shared" si="0"/>
        <v>20</v>
      </c>
      <c r="K62" s="3">
        <v>0</v>
      </c>
      <c r="L62" s="23">
        <f t="shared" si="1"/>
        <v>20</v>
      </c>
      <c r="M62" s="2">
        <v>15096</v>
      </c>
    </row>
    <row r="63" spans="1:13" x14ac:dyDescent="0.2">
      <c r="A63" s="6" t="s">
        <v>250</v>
      </c>
      <c r="B63" s="6" t="s">
        <v>251</v>
      </c>
      <c r="C63" s="2"/>
      <c r="D63" s="7"/>
      <c r="E63" s="2"/>
      <c r="F63" s="2"/>
      <c r="G63" s="2"/>
      <c r="H63" s="7"/>
      <c r="I63" s="2">
        <v>2</v>
      </c>
      <c r="J63" s="8">
        <f t="shared" si="0"/>
        <v>20</v>
      </c>
      <c r="K63" s="3">
        <v>0</v>
      </c>
      <c r="L63" s="23">
        <f t="shared" si="1"/>
        <v>20</v>
      </c>
      <c r="M63" s="2" t="s">
        <v>78</v>
      </c>
    </row>
    <row r="64" spans="1:13" x14ac:dyDescent="0.2">
      <c r="A64" s="6" t="s">
        <v>252</v>
      </c>
      <c r="B64" s="6" t="s">
        <v>199</v>
      </c>
      <c r="C64" s="2"/>
      <c r="D64" s="7" t="s">
        <v>253</v>
      </c>
      <c r="E64" s="2" t="s">
        <v>21</v>
      </c>
      <c r="F64" s="2" t="s">
        <v>22</v>
      </c>
      <c r="G64" s="2">
        <v>53406</v>
      </c>
      <c r="H64" s="7"/>
      <c r="I64" s="2">
        <v>1</v>
      </c>
      <c r="J64" s="8">
        <f t="shared" si="0"/>
        <v>10</v>
      </c>
      <c r="K64" s="3">
        <v>5</v>
      </c>
      <c r="L64" s="23">
        <f t="shared" si="1"/>
        <v>15</v>
      </c>
      <c r="M64" s="2">
        <v>1178</v>
      </c>
    </row>
    <row r="65" spans="1:13" ht="30" x14ac:dyDescent="0.2">
      <c r="A65" s="6" t="s">
        <v>254</v>
      </c>
      <c r="B65" s="6" t="s">
        <v>255</v>
      </c>
      <c r="C65" s="2" t="s">
        <v>256</v>
      </c>
      <c r="D65" s="7" t="s">
        <v>257</v>
      </c>
      <c r="E65" s="2" t="s">
        <v>20</v>
      </c>
      <c r="F65" s="2" t="s">
        <v>22</v>
      </c>
      <c r="G65" s="2">
        <v>53402</v>
      </c>
      <c r="H65" s="7"/>
      <c r="I65" s="2">
        <v>4</v>
      </c>
      <c r="J65" s="8">
        <f t="shared" si="0"/>
        <v>40</v>
      </c>
      <c r="K65" s="3">
        <v>10</v>
      </c>
      <c r="L65" s="23">
        <f t="shared" si="1"/>
        <v>50</v>
      </c>
      <c r="M65" s="2">
        <v>2015</v>
      </c>
    </row>
    <row r="66" spans="1:13" x14ac:dyDescent="0.2">
      <c r="A66" s="6" t="s">
        <v>258</v>
      </c>
      <c r="B66" s="6" t="s">
        <v>259</v>
      </c>
      <c r="C66" s="2" t="s">
        <v>260</v>
      </c>
      <c r="D66" s="7" t="s">
        <v>261</v>
      </c>
      <c r="E66" s="2" t="s">
        <v>262</v>
      </c>
      <c r="F66" s="2" t="s">
        <v>22</v>
      </c>
      <c r="G66" s="2">
        <v>53177</v>
      </c>
      <c r="H66" s="7" t="s">
        <v>263</v>
      </c>
      <c r="I66" s="2">
        <v>3</v>
      </c>
      <c r="J66" s="8">
        <f t="shared" si="0"/>
        <v>30</v>
      </c>
      <c r="K66" s="3">
        <v>10</v>
      </c>
      <c r="L66" s="23">
        <f t="shared" si="1"/>
        <v>40</v>
      </c>
      <c r="M66" s="2">
        <v>4515</v>
      </c>
    </row>
    <row r="67" spans="1:13" x14ac:dyDescent="0.2">
      <c r="A67" s="6" t="s">
        <v>265</v>
      </c>
      <c r="B67" s="6" t="s">
        <v>264</v>
      </c>
      <c r="C67" s="2"/>
      <c r="D67" s="7" t="s">
        <v>266</v>
      </c>
      <c r="E67" s="2" t="s">
        <v>267</v>
      </c>
      <c r="F67" s="2" t="s">
        <v>22</v>
      </c>
      <c r="G67" s="2" t="s">
        <v>268</v>
      </c>
      <c r="H67" s="7"/>
      <c r="I67" s="2">
        <v>1</v>
      </c>
      <c r="J67" s="8">
        <f t="shared" si="0"/>
        <v>10</v>
      </c>
      <c r="K67" s="3">
        <v>20</v>
      </c>
      <c r="L67" s="23">
        <f t="shared" si="1"/>
        <v>30</v>
      </c>
      <c r="M67" s="2">
        <v>2475</v>
      </c>
    </row>
    <row r="68" spans="1:13" x14ac:dyDescent="0.2">
      <c r="A68" s="6" t="s">
        <v>271</v>
      </c>
      <c r="B68" s="6" t="s">
        <v>272</v>
      </c>
      <c r="C68" s="2" t="s">
        <v>273</v>
      </c>
      <c r="D68" s="7"/>
      <c r="E68" s="2"/>
      <c r="F68" s="2"/>
      <c r="G68" s="2"/>
      <c r="H68" s="7"/>
      <c r="I68" s="2">
        <v>2</v>
      </c>
      <c r="J68" s="8">
        <f t="shared" si="0"/>
        <v>20</v>
      </c>
      <c r="K68" s="3">
        <v>0</v>
      </c>
      <c r="L68" s="23">
        <f t="shared" si="1"/>
        <v>20</v>
      </c>
      <c r="M68" s="2" t="s">
        <v>78</v>
      </c>
    </row>
    <row r="69" spans="1:13" x14ac:dyDescent="0.2">
      <c r="A69" s="6" t="s">
        <v>51</v>
      </c>
      <c r="B69" s="6" t="s">
        <v>92</v>
      </c>
      <c r="C69" s="2" t="s">
        <v>192</v>
      </c>
      <c r="D69" s="7" t="s">
        <v>274</v>
      </c>
      <c r="E69" s="2" t="s">
        <v>162</v>
      </c>
      <c r="F69" s="2" t="s">
        <v>22</v>
      </c>
      <c r="G69" s="2" t="s">
        <v>276</v>
      </c>
      <c r="H69" s="7" t="s">
        <v>275</v>
      </c>
      <c r="I69" s="2">
        <v>2</v>
      </c>
      <c r="J69" s="8">
        <f t="shared" ref="J69:J78" si="2">+I69*$B$3</f>
        <v>20</v>
      </c>
      <c r="K69" s="3">
        <v>40</v>
      </c>
      <c r="L69" s="23">
        <f t="shared" ref="L69:L78" si="3">+J69+K69</f>
        <v>60</v>
      </c>
      <c r="M69" s="2">
        <v>11508</v>
      </c>
    </row>
    <row r="70" spans="1:13" x14ac:dyDescent="0.2">
      <c r="A70" s="6" t="s">
        <v>277</v>
      </c>
      <c r="B70" s="6" t="s">
        <v>278</v>
      </c>
      <c r="C70" s="2"/>
      <c r="D70" s="7" t="s">
        <v>279</v>
      </c>
      <c r="E70" s="2" t="s">
        <v>20</v>
      </c>
      <c r="F70" s="2" t="s">
        <v>22</v>
      </c>
      <c r="G70" s="2" t="s">
        <v>280</v>
      </c>
      <c r="H70" s="7" t="s">
        <v>281</v>
      </c>
      <c r="I70" s="2">
        <v>1</v>
      </c>
      <c r="J70" s="8">
        <f t="shared" si="2"/>
        <v>10</v>
      </c>
      <c r="K70" s="3">
        <v>10</v>
      </c>
      <c r="L70" s="23">
        <f t="shared" si="3"/>
        <v>20</v>
      </c>
      <c r="M70" s="2">
        <v>9119</v>
      </c>
    </row>
    <row r="71" spans="1:13" x14ac:dyDescent="0.2">
      <c r="A71" s="6" t="s">
        <v>283</v>
      </c>
      <c r="B71" s="6" t="s">
        <v>284</v>
      </c>
      <c r="C71" s="2" t="s">
        <v>282</v>
      </c>
      <c r="D71" s="7" t="s">
        <v>285</v>
      </c>
      <c r="E71" s="2" t="s">
        <v>20</v>
      </c>
      <c r="F71" s="2" t="s">
        <v>22</v>
      </c>
      <c r="G71" s="2" t="s">
        <v>286</v>
      </c>
      <c r="H71" s="7"/>
      <c r="I71" s="2">
        <v>0</v>
      </c>
      <c r="J71" s="8">
        <f t="shared" si="2"/>
        <v>0</v>
      </c>
      <c r="K71" s="3">
        <v>25</v>
      </c>
      <c r="L71" s="23">
        <f t="shared" si="3"/>
        <v>25</v>
      </c>
      <c r="M71" s="2">
        <v>5085</v>
      </c>
    </row>
    <row r="72" spans="1:13" ht="30" x14ac:dyDescent="0.2">
      <c r="A72" s="6" t="s">
        <v>287</v>
      </c>
      <c r="B72" s="6" t="s">
        <v>288</v>
      </c>
      <c r="C72" s="2" t="s">
        <v>289</v>
      </c>
      <c r="D72" s="7" t="s">
        <v>290</v>
      </c>
      <c r="E72" s="2" t="s">
        <v>20</v>
      </c>
      <c r="F72" s="2" t="s">
        <v>22</v>
      </c>
      <c r="G72" s="2">
        <v>53406</v>
      </c>
      <c r="H72" s="7"/>
      <c r="I72" s="2">
        <v>4</v>
      </c>
      <c r="J72" s="8">
        <f t="shared" si="2"/>
        <v>40</v>
      </c>
      <c r="K72" s="3">
        <v>25</v>
      </c>
      <c r="L72" s="23">
        <f t="shared" si="3"/>
        <v>65</v>
      </c>
      <c r="M72" s="2">
        <v>1763</v>
      </c>
    </row>
    <row r="73" spans="1:13" x14ac:dyDescent="0.2">
      <c r="A73" s="6" t="s">
        <v>291</v>
      </c>
      <c r="B73" s="6" t="s">
        <v>292</v>
      </c>
      <c r="C73" s="2" t="s">
        <v>293</v>
      </c>
      <c r="D73" s="7" t="s">
        <v>294</v>
      </c>
      <c r="E73" s="2" t="s">
        <v>20</v>
      </c>
      <c r="F73" s="2" t="s">
        <v>22</v>
      </c>
      <c r="G73" s="2">
        <v>53405</v>
      </c>
      <c r="H73" s="7"/>
      <c r="I73" s="2">
        <v>2</v>
      </c>
      <c r="J73" s="8">
        <f t="shared" si="2"/>
        <v>20</v>
      </c>
      <c r="K73" s="3">
        <v>50</v>
      </c>
      <c r="L73" s="23">
        <f t="shared" si="3"/>
        <v>70</v>
      </c>
      <c r="M73" s="2">
        <v>2349</v>
      </c>
    </row>
    <row r="74" spans="1:13" ht="30" x14ac:dyDescent="0.2">
      <c r="A74" s="6" t="s">
        <v>295</v>
      </c>
      <c r="B74" s="6" t="s">
        <v>296</v>
      </c>
      <c r="C74" s="2" t="s">
        <v>297</v>
      </c>
      <c r="D74" s="7" t="s">
        <v>298</v>
      </c>
      <c r="E74" s="2" t="s">
        <v>20</v>
      </c>
      <c r="F74" s="2" t="s">
        <v>22</v>
      </c>
      <c r="G74" s="2" t="s">
        <v>299</v>
      </c>
      <c r="H74" s="7"/>
      <c r="I74" s="2">
        <v>1</v>
      </c>
      <c r="J74" s="8">
        <f t="shared" si="2"/>
        <v>10</v>
      </c>
      <c r="K74" s="3">
        <v>25</v>
      </c>
      <c r="L74" s="23">
        <f t="shared" si="3"/>
        <v>35</v>
      </c>
      <c r="M74" s="2" t="s">
        <v>300</v>
      </c>
    </row>
    <row r="75" spans="1:13" x14ac:dyDescent="0.2">
      <c r="A75" s="6" t="s">
        <v>283</v>
      </c>
      <c r="B75" s="6" t="s">
        <v>301</v>
      </c>
      <c r="C75" s="2" t="s">
        <v>213</v>
      </c>
      <c r="D75" s="7" t="s">
        <v>302</v>
      </c>
      <c r="E75" s="2" t="s">
        <v>267</v>
      </c>
      <c r="F75" s="2" t="s">
        <v>22</v>
      </c>
      <c r="G75" s="2">
        <v>53140</v>
      </c>
      <c r="H75" s="7"/>
      <c r="I75" s="2">
        <v>2</v>
      </c>
      <c r="J75" s="8">
        <f t="shared" si="2"/>
        <v>20</v>
      </c>
      <c r="K75" s="3">
        <v>0</v>
      </c>
      <c r="L75" s="23">
        <f t="shared" si="3"/>
        <v>20</v>
      </c>
      <c r="M75" s="2">
        <v>3678</v>
      </c>
    </row>
    <row r="76" spans="1:13" x14ac:dyDescent="0.2">
      <c r="A76" s="6" t="s">
        <v>303</v>
      </c>
      <c r="B76" s="6" t="s">
        <v>304</v>
      </c>
      <c r="C76" s="2" t="s">
        <v>305</v>
      </c>
      <c r="D76" s="7" t="s">
        <v>306</v>
      </c>
      <c r="E76" s="2" t="s">
        <v>20</v>
      </c>
      <c r="F76" s="2" t="s">
        <v>22</v>
      </c>
      <c r="G76" s="2">
        <v>53405</v>
      </c>
      <c r="H76" s="7"/>
      <c r="I76" s="2">
        <v>0</v>
      </c>
      <c r="J76" s="8">
        <f t="shared" si="2"/>
        <v>0</v>
      </c>
      <c r="K76" s="3">
        <v>20</v>
      </c>
      <c r="L76" s="23">
        <f t="shared" si="3"/>
        <v>20</v>
      </c>
      <c r="M76" s="2">
        <v>8368</v>
      </c>
    </row>
    <row r="77" spans="1:13" x14ac:dyDescent="0.2">
      <c r="A77" s="6" t="s">
        <v>45</v>
      </c>
      <c r="B77" s="6" t="s">
        <v>307</v>
      </c>
      <c r="C77" s="2" t="s">
        <v>308</v>
      </c>
      <c r="D77" s="7" t="s">
        <v>309</v>
      </c>
      <c r="E77" s="2" t="s">
        <v>20</v>
      </c>
      <c r="F77" s="2" t="s">
        <v>22</v>
      </c>
      <c r="G77" s="2">
        <v>53406</v>
      </c>
      <c r="H77" s="7"/>
      <c r="I77" s="2">
        <v>2</v>
      </c>
      <c r="J77" s="8">
        <f t="shared" si="2"/>
        <v>20</v>
      </c>
      <c r="K77" s="3">
        <v>0</v>
      </c>
      <c r="L77" s="23">
        <f t="shared" si="3"/>
        <v>20</v>
      </c>
      <c r="M77" s="2">
        <v>10510</v>
      </c>
    </row>
    <row r="78" spans="1:13" x14ac:dyDescent="0.2">
      <c r="A78" s="6" t="s">
        <v>310</v>
      </c>
      <c r="B78" s="6" t="s">
        <v>311</v>
      </c>
      <c r="C78" s="2" t="s">
        <v>312</v>
      </c>
      <c r="D78" s="7" t="s">
        <v>313</v>
      </c>
      <c r="E78" s="2" t="s">
        <v>314</v>
      </c>
      <c r="F78" s="2" t="s">
        <v>315</v>
      </c>
      <c r="G78" s="2" t="s">
        <v>316</v>
      </c>
      <c r="H78" s="7"/>
      <c r="I78" s="2">
        <v>4</v>
      </c>
      <c r="J78" s="8">
        <f t="shared" si="2"/>
        <v>40</v>
      </c>
      <c r="K78" s="3">
        <v>0</v>
      </c>
      <c r="L78" s="23">
        <f t="shared" si="3"/>
        <v>40</v>
      </c>
      <c r="M78" s="2">
        <v>2374</v>
      </c>
    </row>
    <row r="79" spans="1:13" x14ac:dyDescent="0.2">
      <c r="A79" s="6" t="s">
        <v>317</v>
      </c>
      <c r="B79" s="6" t="s">
        <v>318</v>
      </c>
      <c r="C79" s="2"/>
      <c r="D79" s="7" t="s">
        <v>319</v>
      </c>
      <c r="E79" s="2" t="s">
        <v>20</v>
      </c>
      <c r="F79" s="2" t="s">
        <v>22</v>
      </c>
      <c r="G79" s="2" t="s">
        <v>320</v>
      </c>
      <c r="H79" s="7"/>
      <c r="I79" s="2">
        <v>1</v>
      </c>
      <c r="J79" s="8">
        <f t="shared" si="0"/>
        <v>10</v>
      </c>
      <c r="K79" s="3">
        <v>0</v>
      </c>
      <c r="L79" s="23">
        <f t="shared" si="1"/>
        <v>10</v>
      </c>
      <c r="M79" s="2">
        <v>8164</v>
      </c>
    </row>
    <row r="80" spans="1:13" x14ac:dyDescent="0.2">
      <c r="A80" s="6" t="s">
        <v>51</v>
      </c>
      <c r="B80" s="6" t="s">
        <v>321</v>
      </c>
      <c r="C80" s="2" t="s">
        <v>322</v>
      </c>
      <c r="D80" s="7" t="s">
        <v>323</v>
      </c>
      <c r="E80" s="2" t="s">
        <v>20</v>
      </c>
      <c r="F80" s="2" t="s">
        <v>22</v>
      </c>
      <c r="G80" s="2">
        <v>53406</v>
      </c>
      <c r="H80" s="7" t="s">
        <v>324</v>
      </c>
      <c r="I80" s="2">
        <v>0</v>
      </c>
      <c r="J80" s="8">
        <f t="shared" si="0"/>
        <v>0</v>
      </c>
      <c r="K80" s="3">
        <v>10</v>
      </c>
      <c r="L80" s="23">
        <f t="shared" si="1"/>
        <v>10</v>
      </c>
      <c r="M80" s="2">
        <v>10237</v>
      </c>
    </row>
    <row r="81" spans="1:13" x14ac:dyDescent="0.2">
      <c r="A81" s="6" t="s">
        <v>325</v>
      </c>
      <c r="B81" s="6" t="s">
        <v>326</v>
      </c>
      <c r="C81" s="2"/>
      <c r="D81" s="7" t="s">
        <v>327</v>
      </c>
      <c r="E81" s="2" t="s">
        <v>20</v>
      </c>
      <c r="F81" s="2" t="s">
        <v>22</v>
      </c>
      <c r="G81" s="2">
        <v>53406</v>
      </c>
      <c r="H81" s="7"/>
      <c r="I81" s="2">
        <v>1</v>
      </c>
      <c r="J81" s="8">
        <f t="shared" si="0"/>
        <v>10</v>
      </c>
      <c r="K81" s="3">
        <v>10</v>
      </c>
      <c r="L81" s="23">
        <f t="shared" si="1"/>
        <v>20</v>
      </c>
      <c r="M81" s="2" t="s">
        <v>78</v>
      </c>
    </row>
    <row r="82" spans="1:13" x14ac:dyDescent="0.2">
      <c r="A82" s="6" t="s">
        <v>254</v>
      </c>
      <c r="B82" s="6" t="s">
        <v>328</v>
      </c>
      <c r="C82" s="2" t="s">
        <v>204</v>
      </c>
      <c r="D82" s="7" t="s">
        <v>329</v>
      </c>
      <c r="E82" s="2" t="s">
        <v>20</v>
      </c>
      <c r="F82" s="2" t="s">
        <v>22</v>
      </c>
      <c r="G82" s="2">
        <v>53406</v>
      </c>
      <c r="H82" s="7" t="s">
        <v>330</v>
      </c>
      <c r="I82" s="2">
        <v>2</v>
      </c>
      <c r="J82" s="8">
        <f t="shared" si="0"/>
        <v>20</v>
      </c>
      <c r="K82" s="3">
        <v>20</v>
      </c>
      <c r="L82" s="23">
        <f t="shared" si="1"/>
        <v>40</v>
      </c>
      <c r="M82" s="2">
        <v>2852</v>
      </c>
    </row>
    <row r="83" spans="1:13" x14ac:dyDescent="0.2">
      <c r="A83" s="6" t="s">
        <v>200</v>
      </c>
      <c r="B83" s="6" t="s">
        <v>331</v>
      </c>
      <c r="C83" s="2"/>
      <c r="D83" s="7" t="s">
        <v>332</v>
      </c>
      <c r="E83" s="2" t="s">
        <v>20</v>
      </c>
      <c r="F83" s="2" t="s">
        <v>22</v>
      </c>
      <c r="G83" s="2">
        <v>53405</v>
      </c>
      <c r="H83" s="7"/>
      <c r="I83" s="2">
        <v>2</v>
      </c>
      <c r="J83" s="8">
        <f>+I83*$B$3</f>
        <v>20</v>
      </c>
      <c r="K83" s="3">
        <v>25</v>
      </c>
      <c r="L83" s="23">
        <f>+J83+K83</f>
        <v>45</v>
      </c>
      <c r="M83" s="2">
        <v>3462</v>
      </c>
    </row>
    <row r="84" spans="1:13" x14ac:dyDescent="0.2">
      <c r="A84" s="6" t="s">
        <v>333</v>
      </c>
      <c r="B84" s="6" t="s">
        <v>176</v>
      </c>
      <c r="C84" s="2" t="s">
        <v>334</v>
      </c>
      <c r="D84" s="7" t="s">
        <v>335</v>
      </c>
      <c r="E84" s="2" t="s">
        <v>20</v>
      </c>
      <c r="F84" s="2" t="s">
        <v>22</v>
      </c>
      <c r="G84" s="2" t="s">
        <v>336</v>
      </c>
      <c r="H84" s="7" t="s">
        <v>337</v>
      </c>
      <c r="I84" s="2">
        <v>2</v>
      </c>
      <c r="J84" s="8">
        <f>+I84*$B$3</f>
        <v>20</v>
      </c>
      <c r="K84" s="3">
        <v>0</v>
      </c>
      <c r="L84" s="23">
        <f>+J84+K84</f>
        <v>20</v>
      </c>
      <c r="M84" s="2">
        <v>8214</v>
      </c>
    </row>
    <row r="85" spans="1:13" x14ac:dyDescent="0.2">
      <c r="A85" s="25" t="s">
        <v>449</v>
      </c>
      <c r="B85" s="6" t="s">
        <v>450</v>
      </c>
      <c r="C85" s="2" t="s">
        <v>451</v>
      </c>
      <c r="D85" s="7" t="s">
        <v>452</v>
      </c>
      <c r="E85" s="2" t="s">
        <v>262</v>
      </c>
      <c r="F85" s="2" t="s">
        <v>22</v>
      </c>
      <c r="G85" s="2">
        <v>53177</v>
      </c>
      <c r="H85" s="7" t="s">
        <v>458</v>
      </c>
      <c r="I85" s="2">
        <v>2</v>
      </c>
      <c r="J85" s="8">
        <f>+I85*$B$3</f>
        <v>20</v>
      </c>
      <c r="K85" s="3">
        <v>25</v>
      </c>
      <c r="L85" s="23">
        <f>+J85+K85</f>
        <v>45</v>
      </c>
      <c r="M85" s="2">
        <v>8589</v>
      </c>
    </row>
    <row r="86" spans="1:13" x14ac:dyDescent="0.2">
      <c r="A86" s="25" t="s">
        <v>453</v>
      </c>
      <c r="B86" s="6" t="s">
        <v>455</v>
      </c>
      <c r="C86" s="2" t="s">
        <v>454</v>
      </c>
      <c r="D86" s="7" t="s">
        <v>456</v>
      </c>
      <c r="E86" s="2" t="s">
        <v>314</v>
      </c>
      <c r="F86" s="2" t="s">
        <v>315</v>
      </c>
      <c r="G86" s="2" t="s">
        <v>457</v>
      </c>
      <c r="H86" s="7"/>
      <c r="I86" s="2">
        <v>5</v>
      </c>
      <c r="J86" s="8">
        <f t="shared" ref="J86:J91" si="4">+I86*$B$3</f>
        <v>50</v>
      </c>
      <c r="K86" s="3">
        <v>0</v>
      </c>
      <c r="L86" s="23">
        <f t="shared" ref="L86:L91" si="5">+J86+K86</f>
        <v>50</v>
      </c>
      <c r="M86" s="2">
        <v>3406</v>
      </c>
    </row>
    <row r="87" spans="1:13" x14ac:dyDescent="0.2">
      <c r="A87" s="25" t="s">
        <v>10</v>
      </c>
      <c r="B87" s="6" t="s">
        <v>459</v>
      </c>
      <c r="C87" s="2"/>
      <c r="D87" s="7" t="s">
        <v>460</v>
      </c>
      <c r="E87" s="2" t="s">
        <v>20</v>
      </c>
      <c r="F87" s="2" t="s">
        <v>22</v>
      </c>
      <c r="G87" s="2" t="s">
        <v>461</v>
      </c>
      <c r="H87" s="7" t="s">
        <v>462</v>
      </c>
      <c r="I87" s="2">
        <v>1</v>
      </c>
      <c r="J87" s="8">
        <f t="shared" si="4"/>
        <v>10</v>
      </c>
      <c r="K87" s="3">
        <v>15</v>
      </c>
      <c r="L87" s="23">
        <f t="shared" si="5"/>
        <v>25</v>
      </c>
      <c r="M87" s="2">
        <v>1382</v>
      </c>
    </row>
    <row r="88" spans="1:13" x14ac:dyDescent="0.2">
      <c r="A88" s="25" t="s">
        <v>463</v>
      </c>
      <c r="B88" s="6" t="s">
        <v>464</v>
      </c>
      <c r="C88" s="2"/>
      <c r="D88" s="7" t="s">
        <v>465</v>
      </c>
      <c r="E88" s="2" t="s">
        <v>20</v>
      </c>
      <c r="F88" s="2" t="s">
        <v>22</v>
      </c>
      <c r="G88" s="2" t="s">
        <v>466</v>
      </c>
      <c r="H88" s="7"/>
      <c r="I88" s="2">
        <v>0</v>
      </c>
      <c r="J88" s="8">
        <f t="shared" si="4"/>
        <v>0</v>
      </c>
      <c r="K88" s="3">
        <v>15</v>
      </c>
      <c r="L88" s="23">
        <f t="shared" si="5"/>
        <v>15</v>
      </c>
      <c r="M88" s="2">
        <v>8735</v>
      </c>
    </row>
    <row r="89" spans="1:13" x14ac:dyDescent="0.2">
      <c r="A89" s="25" t="s">
        <v>364</v>
      </c>
      <c r="B89" s="6" t="s">
        <v>467</v>
      </c>
      <c r="C89" s="2" t="s">
        <v>166</v>
      </c>
      <c r="D89" s="7" t="s">
        <v>468</v>
      </c>
      <c r="E89" s="2" t="s">
        <v>20</v>
      </c>
      <c r="F89" s="2" t="s">
        <v>22</v>
      </c>
      <c r="G89" s="2">
        <v>53405</v>
      </c>
      <c r="H89" s="7" t="s">
        <v>469</v>
      </c>
      <c r="I89" s="2">
        <v>2</v>
      </c>
      <c r="J89" s="8">
        <f t="shared" si="4"/>
        <v>20</v>
      </c>
      <c r="K89" s="3">
        <v>20</v>
      </c>
      <c r="L89" s="23">
        <f t="shared" si="5"/>
        <v>40</v>
      </c>
      <c r="M89" s="2">
        <v>7934</v>
      </c>
    </row>
    <row r="90" spans="1:13" x14ac:dyDescent="0.2">
      <c r="A90" s="25" t="s">
        <v>104</v>
      </c>
      <c r="B90" s="6" t="s">
        <v>470</v>
      </c>
      <c r="C90" s="2" t="s">
        <v>271</v>
      </c>
      <c r="D90" s="7" t="s">
        <v>471</v>
      </c>
      <c r="E90" s="2" t="s">
        <v>20</v>
      </c>
      <c r="F90" s="2" t="s">
        <v>22</v>
      </c>
      <c r="G90" s="2" t="s">
        <v>472</v>
      </c>
      <c r="H90" s="7" t="s">
        <v>473</v>
      </c>
      <c r="I90" s="2">
        <v>2</v>
      </c>
      <c r="J90" s="8">
        <f t="shared" si="4"/>
        <v>20</v>
      </c>
      <c r="K90" s="3">
        <v>50</v>
      </c>
      <c r="L90" s="23">
        <f t="shared" si="5"/>
        <v>70</v>
      </c>
      <c r="M90" s="2">
        <v>4227</v>
      </c>
    </row>
    <row r="91" spans="1:13" x14ac:dyDescent="0.2">
      <c r="A91" s="25" t="s">
        <v>474</v>
      </c>
      <c r="B91" s="6" t="s">
        <v>475</v>
      </c>
      <c r="C91" s="2" t="s">
        <v>476</v>
      </c>
      <c r="D91" s="7" t="s">
        <v>477</v>
      </c>
      <c r="E91" s="2" t="s">
        <v>20</v>
      </c>
      <c r="F91" s="2" t="s">
        <v>22</v>
      </c>
      <c r="G91" s="2" t="s">
        <v>478</v>
      </c>
      <c r="H91" s="7"/>
      <c r="I91" s="2">
        <v>5</v>
      </c>
      <c r="J91" s="8">
        <f t="shared" si="4"/>
        <v>50</v>
      </c>
      <c r="K91" s="3">
        <v>50</v>
      </c>
      <c r="L91" s="23">
        <f t="shared" si="5"/>
        <v>100</v>
      </c>
      <c r="M91" s="2">
        <v>3482</v>
      </c>
    </row>
    <row r="92" spans="1:13" x14ac:dyDescent="0.2">
      <c r="A92" s="24" t="s">
        <v>342</v>
      </c>
      <c r="B92" s="6" t="s">
        <v>343</v>
      </c>
      <c r="C92" s="2" t="s">
        <v>414</v>
      </c>
      <c r="D92" s="7" t="s">
        <v>344</v>
      </c>
      <c r="E92" s="2" t="s">
        <v>20</v>
      </c>
      <c r="F92" s="2" t="s">
        <v>22</v>
      </c>
      <c r="G92" s="2">
        <v>53403</v>
      </c>
      <c r="H92" s="7" t="s">
        <v>345</v>
      </c>
      <c r="I92" s="2">
        <v>2</v>
      </c>
      <c r="J92" s="8">
        <f t="shared" ref="J92:J103" si="6">+I92*$B$3</f>
        <v>20</v>
      </c>
      <c r="K92" s="3">
        <v>20</v>
      </c>
      <c r="L92" s="23">
        <f t="shared" ref="L92:L103" si="7">+J92+K92</f>
        <v>40</v>
      </c>
      <c r="M92" s="2">
        <v>7762</v>
      </c>
    </row>
    <row r="93" spans="1:13" x14ac:dyDescent="0.2">
      <c r="A93" s="24" t="s">
        <v>346</v>
      </c>
      <c r="B93" s="6" t="s">
        <v>347</v>
      </c>
      <c r="C93" s="2"/>
      <c r="D93" s="7"/>
      <c r="E93" s="2"/>
      <c r="F93" s="2"/>
      <c r="G93" s="2"/>
      <c r="H93" s="7"/>
      <c r="I93" s="2">
        <v>1</v>
      </c>
      <c r="J93" s="8">
        <f t="shared" si="6"/>
        <v>10</v>
      </c>
      <c r="K93" s="3">
        <v>0</v>
      </c>
      <c r="L93" s="23">
        <f t="shared" si="7"/>
        <v>10</v>
      </c>
      <c r="M93" s="2" t="s">
        <v>103</v>
      </c>
    </row>
    <row r="94" spans="1:13" ht="30" x14ac:dyDescent="0.2">
      <c r="A94" s="24" t="s">
        <v>348</v>
      </c>
      <c r="B94" s="6" t="s">
        <v>349</v>
      </c>
      <c r="C94" s="2" t="s">
        <v>350</v>
      </c>
      <c r="D94" s="7" t="s">
        <v>232</v>
      </c>
      <c r="E94" s="2" t="s">
        <v>20</v>
      </c>
      <c r="F94" s="2" t="s">
        <v>22</v>
      </c>
      <c r="G94" s="2">
        <v>53405</v>
      </c>
      <c r="H94" s="7" t="s">
        <v>233</v>
      </c>
      <c r="I94" s="2">
        <v>2</v>
      </c>
      <c r="J94" s="8">
        <f t="shared" si="6"/>
        <v>20</v>
      </c>
      <c r="K94" s="3">
        <v>0</v>
      </c>
      <c r="L94" s="23">
        <f t="shared" si="7"/>
        <v>20</v>
      </c>
      <c r="M94" s="2" t="s">
        <v>351</v>
      </c>
    </row>
    <row r="95" spans="1:13" x14ac:dyDescent="0.2">
      <c r="A95" s="24" t="s">
        <v>164</v>
      </c>
      <c r="B95" s="6" t="s">
        <v>352</v>
      </c>
      <c r="C95" s="2" t="s">
        <v>353</v>
      </c>
      <c r="D95" s="7" t="s">
        <v>354</v>
      </c>
      <c r="E95" s="2" t="s">
        <v>162</v>
      </c>
      <c r="F95" s="2" t="s">
        <v>22</v>
      </c>
      <c r="G95" s="2">
        <v>53126</v>
      </c>
      <c r="H95" s="7"/>
      <c r="I95" s="2">
        <v>4</v>
      </c>
      <c r="J95" s="8">
        <f t="shared" si="6"/>
        <v>40</v>
      </c>
      <c r="K95" s="3">
        <v>10</v>
      </c>
      <c r="L95" s="23">
        <f t="shared" si="7"/>
        <v>50</v>
      </c>
      <c r="M95" s="2">
        <v>3317</v>
      </c>
    </row>
    <row r="96" spans="1:13" x14ac:dyDescent="0.2">
      <c r="A96" s="24" t="s">
        <v>355</v>
      </c>
      <c r="B96" s="6" t="s">
        <v>356</v>
      </c>
      <c r="C96" s="2" t="s">
        <v>247</v>
      </c>
      <c r="D96" s="7" t="s">
        <v>357</v>
      </c>
      <c r="E96" s="2" t="s">
        <v>20</v>
      </c>
      <c r="F96" s="2" t="s">
        <v>22</v>
      </c>
      <c r="G96" s="2">
        <v>53403</v>
      </c>
      <c r="H96" s="7" t="s">
        <v>358</v>
      </c>
      <c r="I96" s="2">
        <v>2</v>
      </c>
      <c r="J96" s="8">
        <f t="shared" si="6"/>
        <v>20</v>
      </c>
      <c r="K96" s="3">
        <v>10</v>
      </c>
      <c r="L96" s="23">
        <f t="shared" si="7"/>
        <v>30</v>
      </c>
      <c r="M96" s="2">
        <v>5089</v>
      </c>
    </row>
    <row r="97" spans="1:13" x14ac:dyDescent="0.2">
      <c r="A97" s="24" t="s">
        <v>359</v>
      </c>
      <c r="B97" s="6" t="s">
        <v>360</v>
      </c>
      <c r="C97" s="2" t="s">
        <v>62</v>
      </c>
      <c r="D97" s="7" t="s">
        <v>361</v>
      </c>
      <c r="E97" s="2" t="s">
        <v>20</v>
      </c>
      <c r="F97" s="2" t="s">
        <v>22</v>
      </c>
      <c r="G97" s="2" t="s">
        <v>362</v>
      </c>
      <c r="H97" s="7" t="s">
        <v>363</v>
      </c>
      <c r="I97" s="2">
        <v>2</v>
      </c>
      <c r="J97" s="8">
        <f t="shared" si="6"/>
        <v>20</v>
      </c>
      <c r="K97" s="3">
        <v>10</v>
      </c>
      <c r="L97" s="23">
        <f t="shared" si="7"/>
        <v>30</v>
      </c>
      <c r="M97" s="2">
        <v>3636</v>
      </c>
    </row>
    <row r="98" spans="1:13" x14ac:dyDescent="0.2">
      <c r="A98" s="24" t="s">
        <v>364</v>
      </c>
      <c r="B98" s="6" t="s">
        <v>365</v>
      </c>
      <c r="C98" s="2"/>
      <c r="D98" s="7"/>
      <c r="E98" s="2"/>
      <c r="F98" s="2"/>
      <c r="G98" s="2"/>
      <c r="H98" s="7"/>
      <c r="I98" s="2">
        <v>1</v>
      </c>
      <c r="J98" s="8">
        <f t="shared" si="6"/>
        <v>10</v>
      </c>
      <c r="K98" s="3">
        <v>10</v>
      </c>
      <c r="L98" s="23">
        <f t="shared" si="7"/>
        <v>20</v>
      </c>
      <c r="M98" s="2" t="s">
        <v>78</v>
      </c>
    </row>
    <row r="99" spans="1:13" ht="45" x14ac:dyDescent="0.2">
      <c r="A99" s="24" t="s">
        <v>369</v>
      </c>
      <c r="B99" s="6" t="s">
        <v>366</v>
      </c>
      <c r="C99" s="2" t="s">
        <v>367</v>
      </c>
      <c r="D99" s="7" t="s">
        <v>368</v>
      </c>
      <c r="E99" s="2" t="s">
        <v>49</v>
      </c>
      <c r="F99" s="2" t="s">
        <v>22</v>
      </c>
      <c r="G99" s="2">
        <v>53154</v>
      </c>
      <c r="H99" s="7"/>
      <c r="I99" s="2">
        <v>5</v>
      </c>
      <c r="J99" s="8">
        <f t="shared" si="6"/>
        <v>50</v>
      </c>
      <c r="K99" s="3">
        <v>25</v>
      </c>
      <c r="L99" s="23">
        <f t="shared" si="7"/>
        <v>75</v>
      </c>
      <c r="M99" s="2">
        <v>5913</v>
      </c>
    </row>
    <row r="100" spans="1:13" x14ac:dyDescent="0.2">
      <c r="A100" s="24" t="s">
        <v>370</v>
      </c>
      <c r="B100" s="6" t="s">
        <v>371</v>
      </c>
      <c r="C100" s="2" t="s">
        <v>372</v>
      </c>
      <c r="D100" s="7" t="s">
        <v>373</v>
      </c>
      <c r="E100" s="2" t="s">
        <v>20</v>
      </c>
      <c r="F100" s="2" t="s">
        <v>22</v>
      </c>
      <c r="G100" s="2">
        <v>53406</v>
      </c>
      <c r="H100" s="7"/>
      <c r="I100" s="2">
        <v>2</v>
      </c>
      <c r="J100" s="8">
        <f t="shared" si="6"/>
        <v>20</v>
      </c>
      <c r="K100" s="3">
        <v>50</v>
      </c>
      <c r="L100" s="23">
        <f t="shared" si="7"/>
        <v>70</v>
      </c>
      <c r="M100" s="2">
        <v>3151</v>
      </c>
    </row>
    <row r="101" spans="1:13" x14ac:dyDescent="0.2">
      <c r="A101" s="24" t="s">
        <v>374</v>
      </c>
      <c r="B101" s="6" t="s">
        <v>375</v>
      </c>
      <c r="C101" s="2"/>
      <c r="D101" s="7"/>
      <c r="E101" s="2"/>
      <c r="F101" s="2"/>
      <c r="G101" s="2"/>
      <c r="H101" s="7"/>
      <c r="I101" s="2">
        <v>2</v>
      </c>
      <c r="J101" s="8">
        <f t="shared" si="6"/>
        <v>20</v>
      </c>
      <c r="K101" s="3">
        <v>10</v>
      </c>
      <c r="L101" s="23">
        <f t="shared" si="7"/>
        <v>30</v>
      </c>
      <c r="M101" s="2" t="s">
        <v>376</v>
      </c>
    </row>
    <row r="102" spans="1:13" x14ac:dyDescent="0.2">
      <c r="A102" s="24" t="s">
        <v>377</v>
      </c>
      <c r="B102" s="6" t="s">
        <v>155</v>
      </c>
      <c r="C102" s="2" t="s">
        <v>378</v>
      </c>
      <c r="D102" s="7" t="s">
        <v>379</v>
      </c>
      <c r="E102" s="2" t="s">
        <v>380</v>
      </c>
      <c r="F102" s="2" t="s">
        <v>22</v>
      </c>
      <c r="G102" s="2" t="s">
        <v>381</v>
      </c>
      <c r="H102" s="7"/>
      <c r="I102" s="2">
        <v>2</v>
      </c>
      <c r="J102" s="8">
        <f t="shared" si="6"/>
        <v>20</v>
      </c>
      <c r="K102" s="3">
        <v>5</v>
      </c>
      <c r="L102" s="23">
        <f t="shared" si="7"/>
        <v>25</v>
      </c>
      <c r="M102" s="2">
        <v>5053</v>
      </c>
    </row>
    <row r="103" spans="1:13" x14ac:dyDescent="0.2">
      <c r="A103" s="24" t="s">
        <v>382</v>
      </c>
      <c r="B103" s="6" t="s">
        <v>383</v>
      </c>
      <c r="C103" s="2" t="s">
        <v>384</v>
      </c>
      <c r="D103" s="7" t="s">
        <v>385</v>
      </c>
      <c r="E103" s="2" t="s">
        <v>20</v>
      </c>
      <c r="F103" s="2" t="s">
        <v>22</v>
      </c>
      <c r="G103" s="2">
        <v>53405</v>
      </c>
      <c r="H103" s="7"/>
      <c r="I103" s="2">
        <v>3</v>
      </c>
      <c r="J103" s="8">
        <f t="shared" si="6"/>
        <v>30</v>
      </c>
      <c r="K103" s="3">
        <v>0</v>
      </c>
      <c r="L103" s="23">
        <f t="shared" si="7"/>
        <v>30</v>
      </c>
      <c r="M103" s="2">
        <v>1138</v>
      </c>
    </row>
    <row r="104" spans="1:13" x14ac:dyDescent="0.2">
      <c r="A104" s="24" t="s">
        <v>386</v>
      </c>
      <c r="B104" s="6" t="s">
        <v>387</v>
      </c>
      <c r="C104" s="2" t="s">
        <v>388</v>
      </c>
      <c r="D104" s="7" t="s">
        <v>389</v>
      </c>
      <c r="E104" s="2" t="s">
        <v>20</v>
      </c>
      <c r="F104" s="2" t="s">
        <v>22</v>
      </c>
      <c r="G104" s="2">
        <v>53402</v>
      </c>
      <c r="H104" s="7" t="s">
        <v>390</v>
      </c>
      <c r="I104" s="2">
        <v>2</v>
      </c>
      <c r="J104" s="8">
        <f t="shared" ref="J104:J131" si="8">+I104*$B$3</f>
        <v>20</v>
      </c>
      <c r="K104" s="3">
        <v>10</v>
      </c>
      <c r="L104" s="23">
        <f t="shared" ref="L104:L131" si="9">+J104+K104</f>
        <v>30</v>
      </c>
      <c r="M104" s="2">
        <v>4500</v>
      </c>
    </row>
    <row r="105" spans="1:13" x14ac:dyDescent="0.2">
      <c r="A105" s="24" t="s">
        <v>76</v>
      </c>
      <c r="B105" s="6" t="s">
        <v>391</v>
      </c>
      <c r="C105" s="2"/>
      <c r="D105" s="7" t="s">
        <v>392</v>
      </c>
      <c r="E105" s="2" t="s">
        <v>21</v>
      </c>
      <c r="F105" s="2" t="s">
        <v>22</v>
      </c>
      <c r="G105" s="2" t="s">
        <v>393</v>
      </c>
      <c r="H105" s="7"/>
      <c r="I105" s="2">
        <v>1</v>
      </c>
      <c r="J105" s="8">
        <f t="shared" si="8"/>
        <v>10</v>
      </c>
      <c r="K105" s="3">
        <v>0</v>
      </c>
      <c r="L105" s="23">
        <f t="shared" si="9"/>
        <v>10</v>
      </c>
      <c r="M105" s="2" t="s">
        <v>103</v>
      </c>
    </row>
    <row r="106" spans="1:13" x14ac:dyDescent="0.2">
      <c r="A106" s="24" t="s">
        <v>394</v>
      </c>
      <c r="B106" s="6" t="s">
        <v>395</v>
      </c>
      <c r="C106" s="2"/>
      <c r="D106" s="7" t="s">
        <v>396</v>
      </c>
      <c r="E106" s="2" t="s">
        <v>20</v>
      </c>
      <c r="F106" s="2" t="s">
        <v>22</v>
      </c>
      <c r="G106" s="2">
        <v>53405</v>
      </c>
      <c r="H106" s="7"/>
      <c r="I106" s="2">
        <v>4</v>
      </c>
      <c r="J106" s="8">
        <f t="shared" si="8"/>
        <v>40</v>
      </c>
      <c r="K106" s="3">
        <v>10</v>
      </c>
      <c r="L106" s="23">
        <f t="shared" si="9"/>
        <v>50</v>
      </c>
      <c r="M106" s="2">
        <v>4656</v>
      </c>
    </row>
    <row r="107" spans="1:13" x14ac:dyDescent="0.2">
      <c r="A107" s="24" t="s">
        <v>397</v>
      </c>
      <c r="B107" s="6" t="s">
        <v>399</v>
      </c>
      <c r="C107" s="2" t="s">
        <v>398</v>
      </c>
      <c r="D107" s="7" t="s">
        <v>400</v>
      </c>
      <c r="E107" s="2" t="s">
        <v>20</v>
      </c>
      <c r="F107" s="2" t="s">
        <v>22</v>
      </c>
      <c r="G107" s="2">
        <v>53406</v>
      </c>
      <c r="H107" s="7"/>
      <c r="I107" s="2">
        <v>2</v>
      </c>
      <c r="J107" s="8">
        <f t="shared" si="8"/>
        <v>20</v>
      </c>
      <c r="K107" s="3">
        <v>50</v>
      </c>
      <c r="L107" s="23">
        <f t="shared" si="9"/>
        <v>70</v>
      </c>
      <c r="M107" s="2">
        <v>6560</v>
      </c>
    </row>
    <row r="108" spans="1:13" x14ac:dyDescent="0.2">
      <c r="A108" s="24" t="s">
        <v>401</v>
      </c>
      <c r="B108" s="6" t="s">
        <v>402</v>
      </c>
      <c r="C108" s="2" t="s">
        <v>403</v>
      </c>
      <c r="D108" s="7" t="s">
        <v>404</v>
      </c>
      <c r="E108" s="2" t="s">
        <v>380</v>
      </c>
      <c r="F108" s="2" t="s">
        <v>22</v>
      </c>
      <c r="G108" s="2">
        <v>53182</v>
      </c>
      <c r="H108" s="7" t="s">
        <v>405</v>
      </c>
      <c r="I108" s="2">
        <v>3</v>
      </c>
      <c r="J108" s="8">
        <f t="shared" si="8"/>
        <v>30</v>
      </c>
      <c r="K108" s="3">
        <v>0</v>
      </c>
      <c r="L108" s="23">
        <f t="shared" si="9"/>
        <v>30</v>
      </c>
      <c r="M108" s="2">
        <v>12750</v>
      </c>
    </row>
    <row r="109" spans="1:13" x14ac:dyDescent="0.2">
      <c r="A109" s="24" t="s">
        <v>406</v>
      </c>
      <c r="B109" s="6" t="s">
        <v>407</v>
      </c>
      <c r="C109" s="2" t="s">
        <v>408</v>
      </c>
      <c r="D109" s="7" t="s">
        <v>409</v>
      </c>
      <c r="E109" s="2" t="s">
        <v>20</v>
      </c>
      <c r="F109" s="2" t="s">
        <v>22</v>
      </c>
      <c r="G109" s="2">
        <v>53406</v>
      </c>
      <c r="H109" s="7" t="s">
        <v>410</v>
      </c>
      <c r="I109" s="2">
        <v>2</v>
      </c>
      <c r="J109" s="8">
        <f t="shared" si="8"/>
        <v>20</v>
      </c>
      <c r="K109" s="3">
        <v>20</v>
      </c>
      <c r="L109" s="23">
        <f t="shared" si="9"/>
        <v>40</v>
      </c>
      <c r="M109" s="2">
        <v>9702</v>
      </c>
    </row>
    <row r="110" spans="1:13" x14ac:dyDescent="0.2">
      <c r="A110" s="24" t="s">
        <v>411</v>
      </c>
      <c r="B110" s="6" t="s">
        <v>412</v>
      </c>
      <c r="C110" s="2" t="s">
        <v>413</v>
      </c>
      <c r="D110" s="7" t="s">
        <v>415</v>
      </c>
      <c r="E110" s="2" t="s">
        <v>20</v>
      </c>
      <c r="F110" s="2" t="s">
        <v>22</v>
      </c>
      <c r="G110" s="2">
        <v>53403</v>
      </c>
      <c r="H110" s="7" t="s">
        <v>416</v>
      </c>
      <c r="I110" s="2">
        <v>4</v>
      </c>
      <c r="J110" s="8">
        <f t="shared" si="8"/>
        <v>40</v>
      </c>
      <c r="K110" s="3">
        <v>40</v>
      </c>
      <c r="L110" s="23">
        <f t="shared" si="9"/>
        <v>80</v>
      </c>
      <c r="M110" s="2">
        <v>2860</v>
      </c>
    </row>
    <row r="111" spans="1:13" x14ac:dyDescent="0.2">
      <c r="A111" s="24" t="s">
        <v>417</v>
      </c>
      <c r="B111" s="6" t="s">
        <v>418</v>
      </c>
      <c r="C111" s="2"/>
      <c r="D111" s="7" t="s">
        <v>419</v>
      </c>
      <c r="E111" s="2" t="s">
        <v>262</v>
      </c>
      <c r="F111" s="2" t="s">
        <v>22</v>
      </c>
      <c r="G111" s="2" t="s">
        <v>420</v>
      </c>
      <c r="H111" s="7" t="s">
        <v>421</v>
      </c>
      <c r="I111" s="2">
        <v>1</v>
      </c>
      <c r="J111" s="8">
        <f t="shared" si="8"/>
        <v>10</v>
      </c>
      <c r="K111" s="3">
        <v>0</v>
      </c>
      <c r="L111" s="23">
        <f t="shared" si="9"/>
        <v>10</v>
      </c>
      <c r="M111" s="2">
        <v>7595</v>
      </c>
    </row>
    <row r="112" spans="1:13" x14ac:dyDescent="0.2">
      <c r="A112" s="24" t="s">
        <v>422</v>
      </c>
      <c r="B112" s="6" t="s">
        <v>328</v>
      </c>
      <c r="C112" s="2" t="s">
        <v>423</v>
      </c>
      <c r="D112" s="7" t="s">
        <v>424</v>
      </c>
      <c r="E112" s="2" t="s">
        <v>262</v>
      </c>
      <c r="F112" s="2" t="s">
        <v>22</v>
      </c>
      <c r="G112" s="2">
        <v>53177</v>
      </c>
      <c r="H112" s="7"/>
      <c r="I112" s="2">
        <v>2</v>
      </c>
      <c r="J112" s="8">
        <f t="shared" si="8"/>
        <v>20</v>
      </c>
      <c r="K112" s="3">
        <v>20</v>
      </c>
      <c r="L112" s="23">
        <f t="shared" si="9"/>
        <v>40</v>
      </c>
      <c r="M112" s="2">
        <v>6015</v>
      </c>
    </row>
    <row r="113" spans="1:13" x14ac:dyDescent="0.2">
      <c r="A113" s="24" t="s">
        <v>141</v>
      </c>
      <c r="B113" s="6" t="s">
        <v>92</v>
      </c>
      <c r="C113" s="2" t="s">
        <v>425</v>
      </c>
      <c r="D113" s="7" t="s">
        <v>426</v>
      </c>
      <c r="E113" s="2" t="s">
        <v>20</v>
      </c>
      <c r="F113" s="2" t="s">
        <v>22</v>
      </c>
      <c r="G113" s="2" t="s">
        <v>427</v>
      </c>
      <c r="H113" s="7"/>
      <c r="I113" s="2">
        <v>2</v>
      </c>
      <c r="J113" s="8">
        <f t="shared" si="8"/>
        <v>20</v>
      </c>
      <c r="K113" s="3">
        <v>30</v>
      </c>
      <c r="L113" s="23">
        <f t="shared" si="9"/>
        <v>50</v>
      </c>
      <c r="M113" s="2">
        <v>4089</v>
      </c>
    </row>
    <row r="114" spans="1:13" x14ac:dyDescent="0.2">
      <c r="A114" s="24" t="s">
        <v>428</v>
      </c>
      <c r="B114" s="6" t="s">
        <v>429</v>
      </c>
      <c r="C114" s="2"/>
      <c r="D114" s="7" t="s">
        <v>430</v>
      </c>
      <c r="E114" s="2" t="s">
        <v>20</v>
      </c>
      <c r="F114" s="2" t="s">
        <v>22</v>
      </c>
      <c r="G114" s="2" t="s">
        <v>431</v>
      </c>
      <c r="H114" s="7" t="s">
        <v>432</v>
      </c>
      <c r="I114" s="2">
        <v>1</v>
      </c>
      <c r="J114" s="8">
        <f t="shared" si="8"/>
        <v>10</v>
      </c>
      <c r="K114" s="3">
        <v>20</v>
      </c>
      <c r="L114" s="23">
        <f t="shared" si="9"/>
        <v>30</v>
      </c>
      <c r="M114" s="2">
        <v>2428</v>
      </c>
    </row>
    <row r="115" spans="1:13" x14ac:dyDescent="0.2">
      <c r="A115" s="24" t="s">
        <v>433</v>
      </c>
      <c r="B115" s="6" t="s">
        <v>434</v>
      </c>
      <c r="C115" s="2"/>
      <c r="D115" s="7"/>
      <c r="E115" s="2"/>
      <c r="F115" s="2"/>
      <c r="G115" s="2"/>
      <c r="H115" s="7"/>
      <c r="I115" s="2">
        <v>1</v>
      </c>
      <c r="J115" s="8">
        <f t="shared" si="8"/>
        <v>10</v>
      </c>
      <c r="K115" s="3">
        <v>10</v>
      </c>
      <c r="L115" s="23">
        <f t="shared" si="9"/>
        <v>20</v>
      </c>
      <c r="M115" s="2" t="s">
        <v>78</v>
      </c>
    </row>
    <row r="116" spans="1:13" x14ac:dyDescent="0.2">
      <c r="A116" s="24" t="s">
        <v>398</v>
      </c>
      <c r="B116" s="6" t="s">
        <v>434</v>
      </c>
      <c r="C116" s="2"/>
      <c r="D116" s="7" t="s">
        <v>435</v>
      </c>
      <c r="E116" s="2" t="s">
        <v>20</v>
      </c>
      <c r="F116" s="2" t="s">
        <v>22</v>
      </c>
      <c r="G116" s="2">
        <v>53406</v>
      </c>
      <c r="H116" s="2" t="s">
        <v>436</v>
      </c>
      <c r="I116" s="2">
        <v>1</v>
      </c>
      <c r="J116" s="8">
        <f t="shared" si="8"/>
        <v>10</v>
      </c>
      <c r="K116" s="3">
        <v>10</v>
      </c>
      <c r="L116" s="23">
        <f t="shared" si="9"/>
        <v>20</v>
      </c>
      <c r="M116" s="2">
        <v>3170</v>
      </c>
    </row>
    <row r="117" spans="1:13" x14ac:dyDescent="0.2">
      <c r="A117" s="24" t="s">
        <v>254</v>
      </c>
      <c r="B117" s="6" t="s">
        <v>437</v>
      </c>
      <c r="C117" s="2" t="s">
        <v>154</v>
      </c>
      <c r="D117" s="7" t="s">
        <v>438</v>
      </c>
      <c r="E117" s="2" t="s">
        <v>20</v>
      </c>
      <c r="F117" s="2" t="s">
        <v>22</v>
      </c>
      <c r="G117" s="2" t="s">
        <v>439</v>
      </c>
      <c r="H117" s="7" t="s">
        <v>440</v>
      </c>
      <c r="I117" s="2">
        <v>3</v>
      </c>
      <c r="J117" s="8">
        <f t="shared" si="8"/>
        <v>30</v>
      </c>
      <c r="K117" s="3">
        <v>50</v>
      </c>
      <c r="L117" s="23">
        <f t="shared" si="9"/>
        <v>80</v>
      </c>
      <c r="M117" s="2">
        <v>6907</v>
      </c>
    </row>
    <row r="118" spans="1:13" x14ac:dyDescent="0.2">
      <c r="A118" s="24" t="s">
        <v>441</v>
      </c>
      <c r="B118" s="6" t="s">
        <v>130</v>
      </c>
      <c r="C118" s="2" t="s">
        <v>141</v>
      </c>
      <c r="D118" s="7" t="s">
        <v>442</v>
      </c>
      <c r="E118" s="2" t="s">
        <v>20</v>
      </c>
      <c r="F118" s="2" t="s">
        <v>22</v>
      </c>
      <c r="G118" s="2" t="s">
        <v>443</v>
      </c>
      <c r="H118" s="7"/>
      <c r="I118" s="2">
        <v>3</v>
      </c>
      <c r="J118" s="8">
        <f t="shared" si="8"/>
        <v>30</v>
      </c>
      <c r="K118" s="3">
        <v>10</v>
      </c>
      <c r="L118" s="23">
        <f t="shared" si="9"/>
        <v>40</v>
      </c>
      <c r="M118" s="2">
        <v>3131</v>
      </c>
    </row>
    <row r="119" spans="1:13" x14ac:dyDescent="0.2">
      <c r="A119" s="24" t="s">
        <v>45</v>
      </c>
      <c r="B119" s="6" t="s">
        <v>444</v>
      </c>
      <c r="C119" s="2" t="s">
        <v>139</v>
      </c>
      <c r="D119" s="7" t="s">
        <v>445</v>
      </c>
      <c r="E119" s="2" t="s">
        <v>162</v>
      </c>
      <c r="F119" s="2" t="s">
        <v>22</v>
      </c>
      <c r="G119" s="2">
        <v>53126</v>
      </c>
      <c r="H119" s="7" t="s">
        <v>446</v>
      </c>
      <c r="I119" s="2">
        <v>0</v>
      </c>
      <c r="J119" s="8">
        <f t="shared" si="8"/>
        <v>0</v>
      </c>
      <c r="K119" s="3">
        <v>25</v>
      </c>
      <c r="L119" s="23">
        <f t="shared" si="9"/>
        <v>25</v>
      </c>
      <c r="M119" s="2">
        <v>5641</v>
      </c>
    </row>
    <row r="120" spans="1:13" x14ac:dyDescent="0.2">
      <c r="A120" s="26" t="s">
        <v>479</v>
      </c>
      <c r="B120" s="6" t="s">
        <v>480</v>
      </c>
      <c r="C120" s="2" t="s">
        <v>481</v>
      </c>
      <c r="D120" s="7" t="s">
        <v>482</v>
      </c>
      <c r="E120" s="2" t="s">
        <v>162</v>
      </c>
      <c r="F120" s="2" t="s">
        <v>22</v>
      </c>
      <c r="G120" s="2" t="s">
        <v>484</v>
      </c>
      <c r="H120" s="7" t="s">
        <v>483</v>
      </c>
      <c r="I120" s="2">
        <v>2</v>
      </c>
      <c r="J120" s="8">
        <f t="shared" ref="J120:J128" si="10">+I120*$B$3</f>
        <v>20</v>
      </c>
      <c r="K120" s="3">
        <v>20</v>
      </c>
      <c r="L120" s="23">
        <f t="shared" ref="L120:L128" si="11">+J120+K120</f>
        <v>40</v>
      </c>
      <c r="M120" s="2">
        <v>5656</v>
      </c>
    </row>
    <row r="121" spans="1:13" x14ac:dyDescent="0.2">
      <c r="A121" s="26" t="s">
        <v>485</v>
      </c>
      <c r="B121" s="6" t="s">
        <v>486</v>
      </c>
      <c r="C121" s="2" t="s">
        <v>487</v>
      </c>
      <c r="D121" s="7" t="s">
        <v>488</v>
      </c>
      <c r="E121" s="2" t="s">
        <v>20</v>
      </c>
      <c r="F121" s="2" t="s">
        <v>22</v>
      </c>
      <c r="G121" s="2">
        <v>53402</v>
      </c>
      <c r="H121" s="7"/>
      <c r="I121" s="2">
        <v>0</v>
      </c>
      <c r="J121" s="8">
        <f t="shared" si="10"/>
        <v>0</v>
      </c>
      <c r="K121" s="3">
        <v>25</v>
      </c>
      <c r="L121" s="23">
        <f t="shared" si="11"/>
        <v>25</v>
      </c>
      <c r="M121" s="2">
        <v>1836</v>
      </c>
    </row>
    <row r="122" spans="1:13" x14ac:dyDescent="0.2">
      <c r="A122" s="26" t="s">
        <v>489</v>
      </c>
      <c r="B122" s="6" t="s">
        <v>455</v>
      </c>
      <c r="C122" s="2"/>
      <c r="D122" s="7" t="s">
        <v>490</v>
      </c>
      <c r="E122" s="2" t="s">
        <v>491</v>
      </c>
      <c r="F122" s="2" t="s">
        <v>22</v>
      </c>
      <c r="G122" s="2">
        <v>53650</v>
      </c>
      <c r="H122" s="7"/>
      <c r="I122" s="2">
        <v>1</v>
      </c>
      <c r="J122" s="8">
        <f t="shared" si="10"/>
        <v>10</v>
      </c>
      <c r="K122" s="3">
        <v>0</v>
      </c>
      <c r="L122" s="23">
        <f t="shared" si="11"/>
        <v>10</v>
      </c>
      <c r="M122" s="2">
        <v>7070</v>
      </c>
    </row>
    <row r="123" spans="1:13" ht="30" x14ac:dyDescent="0.2">
      <c r="A123" s="26" t="s">
        <v>492</v>
      </c>
      <c r="B123" s="6" t="s">
        <v>493</v>
      </c>
      <c r="C123" s="2"/>
      <c r="D123" s="7" t="s">
        <v>494</v>
      </c>
      <c r="E123" s="2" t="s">
        <v>20</v>
      </c>
      <c r="F123" s="2" t="s">
        <v>22</v>
      </c>
      <c r="G123" s="2">
        <v>53405</v>
      </c>
      <c r="H123" s="7"/>
      <c r="I123" s="2">
        <v>4</v>
      </c>
      <c r="J123" s="8">
        <f t="shared" si="10"/>
        <v>40</v>
      </c>
      <c r="K123" s="3">
        <v>20</v>
      </c>
      <c r="L123" s="23">
        <f t="shared" si="11"/>
        <v>60</v>
      </c>
      <c r="M123" s="2">
        <v>1389</v>
      </c>
    </row>
    <row r="124" spans="1:13" x14ac:dyDescent="0.2">
      <c r="A124" s="26" t="s">
        <v>495</v>
      </c>
      <c r="B124" s="6" t="s">
        <v>496</v>
      </c>
      <c r="C124" s="2"/>
      <c r="D124" s="7" t="s">
        <v>497</v>
      </c>
      <c r="E124" s="2" t="s">
        <v>20</v>
      </c>
      <c r="F124" s="2" t="s">
        <v>22</v>
      </c>
      <c r="G124" s="2">
        <v>53405</v>
      </c>
      <c r="H124" s="7"/>
      <c r="I124" s="2">
        <v>1</v>
      </c>
      <c r="J124" s="8">
        <f t="shared" si="10"/>
        <v>10</v>
      </c>
      <c r="K124" s="3">
        <v>0</v>
      </c>
      <c r="L124" s="23">
        <f t="shared" si="11"/>
        <v>10</v>
      </c>
      <c r="M124" s="2">
        <v>2387</v>
      </c>
    </row>
    <row r="125" spans="1:13" x14ac:dyDescent="0.2">
      <c r="A125" s="26" t="s">
        <v>492</v>
      </c>
      <c r="B125" s="6" t="s">
        <v>498</v>
      </c>
      <c r="C125" s="2"/>
      <c r="D125" s="7" t="s">
        <v>499</v>
      </c>
      <c r="E125" s="2" t="s">
        <v>500</v>
      </c>
      <c r="F125" s="2" t="s">
        <v>22</v>
      </c>
      <c r="G125" s="2" t="s">
        <v>501</v>
      </c>
      <c r="H125" s="7"/>
      <c r="I125" s="2">
        <v>1</v>
      </c>
      <c r="J125" s="8">
        <f t="shared" si="10"/>
        <v>10</v>
      </c>
      <c r="K125" s="3">
        <v>0</v>
      </c>
      <c r="L125" s="23">
        <f t="shared" si="11"/>
        <v>10</v>
      </c>
      <c r="M125" s="2">
        <v>4114</v>
      </c>
    </row>
    <row r="126" spans="1:13" x14ac:dyDescent="0.2">
      <c r="A126" s="26" t="s">
        <v>502</v>
      </c>
      <c r="B126" s="6" t="s">
        <v>503</v>
      </c>
      <c r="C126" s="2" t="s">
        <v>76</v>
      </c>
      <c r="D126" s="7" t="s">
        <v>504</v>
      </c>
      <c r="E126" s="2" t="s">
        <v>267</v>
      </c>
      <c r="F126" s="2" t="s">
        <v>22</v>
      </c>
      <c r="G126" s="2" t="s">
        <v>505</v>
      </c>
      <c r="H126" s="7"/>
      <c r="I126" s="2">
        <v>1</v>
      </c>
      <c r="J126" s="8">
        <f t="shared" si="10"/>
        <v>10</v>
      </c>
      <c r="K126" s="3">
        <v>0</v>
      </c>
      <c r="L126" s="23">
        <f t="shared" si="11"/>
        <v>10</v>
      </c>
      <c r="M126" s="2">
        <v>2888</v>
      </c>
    </row>
    <row r="127" spans="1:13" x14ac:dyDescent="0.2">
      <c r="A127" s="26" t="s">
        <v>506</v>
      </c>
      <c r="B127" s="6" t="s">
        <v>507</v>
      </c>
      <c r="C127" s="2"/>
      <c r="D127" s="7" t="s">
        <v>508</v>
      </c>
      <c r="E127" s="2" t="s">
        <v>20</v>
      </c>
      <c r="F127" s="2" t="s">
        <v>22</v>
      </c>
      <c r="G127" s="2">
        <v>53405</v>
      </c>
      <c r="H127" s="7"/>
      <c r="I127" s="2">
        <v>2</v>
      </c>
      <c r="J127" s="8">
        <f t="shared" si="10"/>
        <v>20</v>
      </c>
      <c r="K127" s="3">
        <v>0</v>
      </c>
      <c r="L127" s="23">
        <f t="shared" si="11"/>
        <v>20</v>
      </c>
      <c r="M127" s="2">
        <v>1233</v>
      </c>
    </row>
    <row r="128" spans="1:13" x14ac:dyDescent="0.2">
      <c r="A128" s="26" t="s">
        <v>510</v>
      </c>
      <c r="B128" s="6" t="s">
        <v>511</v>
      </c>
      <c r="C128" s="2" t="s">
        <v>509</v>
      </c>
      <c r="D128" s="7" t="s">
        <v>512</v>
      </c>
      <c r="E128" s="2" t="s">
        <v>20</v>
      </c>
      <c r="F128" s="2" t="s">
        <v>22</v>
      </c>
      <c r="G128" s="2" t="s">
        <v>513</v>
      </c>
      <c r="H128" s="7"/>
      <c r="I128" s="2">
        <v>1</v>
      </c>
      <c r="J128" s="8">
        <f t="shared" si="10"/>
        <v>10</v>
      </c>
      <c r="K128" s="3">
        <v>25</v>
      </c>
      <c r="L128" s="23">
        <f t="shared" si="11"/>
        <v>35</v>
      </c>
      <c r="M128" s="2">
        <v>7561</v>
      </c>
    </row>
    <row r="129" spans="1:13" x14ac:dyDescent="0.2">
      <c r="A129" s="26" t="s">
        <v>519</v>
      </c>
      <c r="B129" s="6"/>
      <c r="C129" s="2"/>
      <c r="D129" s="7"/>
      <c r="E129" s="2"/>
      <c r="F129" s="2"/>
      <c r="G129" s="2"/>
      <c r="H129" s="7"/>
      <c r="I129" s="2">
        <v>1</v>
      </c>
      <c r="J129" s="9">
        <v>0</v>
      </c>
      <c r="K129" s="3">
        <v>0</v>
      </c>
      <c r="L129" s="23">
        <f t="shared" si="9"/>
        <v>0</v>
      </c>
      <c r="M129" s="2" t="s">
        <v>520</v>
      </c>
    </row>
    <row r="130" spans="1:13" x14ac:dyDescent="0.2">
      <c r="A130" s="34" t="s">
        <v>521</v>
      </c>
      <c r="B130" s="6" t="s">
        <v>522</v>
      </c>
      <c r="C130" s="2"/>
      <c r="D130" s="7" t="s">
        <v>523</v>
      </c>
      <c r="E130" s="2" t="s">
        <v>20</v>
      </c>
      <c r="F130" s="2" t="s">
        <v>22</v>
      </c>
      <c r="G130" s="2" t="s">
        <v>524</v>
      </c>
      <c r="H130" s="7"/>
      <c r="I130" s="2">
        <v>1</v>
      </c>
      <c r="J130" s="8">
        <f t="shared" si="8"/>
        <v>10</v>
      </c>
      <c r="K130" s="3">
        <v>10</v>
      </c>
      <c r="L130" s="23">
        <f t="shared" si="9"/>
        <v>20</v>
      </c>
      <c r="M130" s="2">
        <v>1232</v>
      </c>
    </row>
    <row r="131" spans="1:13" x14ac:dyDescent="0.2">
      <c r="A131" s="34" t="s">
        <v>254</v>
      </c>
      <c r="B131" s="6" t="s">
        <v>525</v>
      </c>
      <c r="C131" s="2" t="s">
        <v>526</v>
      </c>
      <c r="D131" s="7" t="s">
        <v>527</v>
      </c>
      <c r="E131" s="2" t="s">
        <v>20</v>
      </c>
      <c r="F131" s="2" t="s">
        <v>22</v>
      </c>
      <c r="G131" s="2" t="s">
        <v>529</v>
      </c>
      <c r="H131" s="7" t="s">
        <v>528</v>
      </c>
      <c r="I131" s="2">
        <v>2</v>
      </c>
      <c r="J131" s="8">
        <f t="shared" si="8"/>
        <v>20</v>
      </c>
      <c r="K131" s="3">
        <v>10</v>
      </c>
      <c r="L131" s="23">
        <f t="shared" si="9"/>
        <v>30</v>
      </c>
      <c r="M131" s="2">
        <v>8792</v>
      </c>
    </row>
    <row r="132" spans="1:13" x14ac:dyDescent="0.2">
      <c r="A132" s="26" t="s">
        <v>530</v>
      </c>
      <c r="B132" s="6" t="s">
        <v>531</v>
      </c>
      <c r="C132" s="2" t="s">
        <v>28</v>
      </c>
      <c r="D132" s="7" t="s">
        <v>532</v>
      </c>
      <c r="E132" s="2" t="s">
        <v>162</v>
      </c>
      <c r="F132" s="2" t="s">
        <v>22</v>
      </c>
      <c r="G132" s="2">
        <v>53126</v>
      </c>
      <c r="H132" s="7" t="s">
        <v>533</v>
      </c>
      <c r="I132" s="2">
        <v>1</v>
      </c>
      <c r="J132" s="8">
        <f>+I132*$B$3</f>
        <v>10</v>
      </c>
      <c r="K132" s="3">
        <v>0</v>
      </c>
      <c r="L132" s="23">
        <f>+J132+K132</f>
        <v>10</v>
      </c>
      <c r="M132" s="2">
        <v>7780</v>
      </c>
    </row>
    <row r="133" spans="1:13" x14ac:dyDescent="0.2">
      <c r="A133" s="26" t="s">
        <v>401</v>
      </c>
      <c r="B133" s="6" t="s">
        <v>534</v>
      </c>
      <c r="C133" s="2"/>
      <c r="D133" s="7" t="s">
        <v>535</v>
      </c>
      <c r="E133" s="2" t="s">
        <v>20</v>
      </c>
      <c r="F133" s="2" t="s">
        <v>22</v>
      </c>
      <c r="G133" s="2">
        <v>53405</v>
      </c>
      <c r="H133" s="7"/>
      <c r="I133" s="2">
        <v>3</v>
      </c>
      <c r="J133" s="8">
        <f>+I133*$B$3</f>
        <v>30</v>
      </c>
      <c r="K133" s="3">
        <v>0</v>
      </c>
      <c r="L133" s="23">
        <f>+J133+K133</f>
        <v>30</v>
      </c>
      <c r="M133" s="2">
        <v>5324</v>
      </c>
    </row>
    <row r="134" spans="1:13" ht="30" x14ac:dyDescent="0.2">
      <c r="A134" s="26" t="s">
        <v>536</v>
      </c>
      <c r="B134" s="6" t="s">
        <v>537</v>
      </c>
      <c r="C134" s="2" t="s">
        <v>538</v>
      </c>
      <c r="D134" s="7"/>
      <c r="E134" s="2"/>
      <c r="F134" s="2"/>
      <c r="G134" s="2"/>
      <c r="H134" s="7"/>
      <c r="I134" s="2">
        <v>3</v>
      </c>
      <c r="J134" s="8">
        <f>+I134*$B$3</f>
        <v>30</v>
      </c>
      <c r="K134" s="3">
        <v>0</v>
      </c>
      <c r="L134" s="23">
        <f>+J134+K134</f>
        <v>30</v>
      </c>
      <c r="M134" s="2" t="s">
        <v>376</v>
      </c>
    </row>
    <row r="135" spans="1:13" x14ac:dyDescent="0.2">
      <c r="A135" s="26" t="s">
        <v>539</v>
      </c>
      <c r="B135" s="6" t="s">
        <v>540</v>
      </c>
      <c r="C135" s="2"/>
      <c r="D135" s="6" t="s">
        <v>541</v>
      </c>
      <c r="E135" s="2" t="s">
        <v>20</v>
      </c>
      <c r="F135" s="2" t="s">
        <v>22</v>
      </c>
      <c r="G135" s="2">
        <v>53406</v>
      </c>
      <c r="H135" s="7" t="s">
        <v>542</v>
      </c>
      <c r="I135" s="2">
        <v>3</v>
      </c>
      <c r="J135" s="8">
        <f t="shared" ref="J135:J137" si="12">+I135*$B$3</f>
        <v>30</v>
      </c>
      <c r="K135" s="3">
        <v>45</v>
      </c>
      <c r="L135" s="23">
        <f t="shared" ref="L135:L136" si="13">+J135+K135</f>
        <v>75</v>
      </c>
      <c r="M135" s="2">
        <v>5607</v>
      </c>
    </row>
    <row r="136" spans="1:13" x14ac:dyDescent="0.2">
      <c r="A136" s="26" t="s">
        <v>543</v>
      </c>
      <c r="B136" s="6" t="s">
        <v>544</v>
      </c>
      <c r="C136" s="2"/>
      <c r="D136" s="7" t="s">
        <v>561</v>
      </c>
      <c r="E136" s="2" t="s">
        <v>20</v>
      </c>
      <c r="F136" s="2" t="s">
        <v>22</v>
      </c>
      <c r="G136" s="2">
        <v>53403</v>
      </c>
      <c r="H136" s="7" t="s">
        <v>562</v>
      </c>
      <c r="I136" s="2">
        <v>3</v>
      </c>
      <c r="J136" s="23">
        <f t="shared" si="12"/>
        <v>30</v>
      </c>
      <c r="K136" s="48">
        <v>10</v>
      </c>
      <c r="L136" s="23">
        <f t="shared" si="13"/>
        <v>40</v>
      </c>
      <c r="M136" s="2">
        <v>5547</v>
      </c>
    </row>
    <row r="137" spans="1:13" ht="30.75" thickBot="1" x14ac:dyDescent="0.25">
      <c r="A137" s="26" t="s">
        <v>545</v>
      </c>
      <c r="B137" s="6"/>
      <c r="C137" s="2"/>
      <c r="D137" s="6" t="s">
        <v>560</v>
      </c>
      <c r="E137" s="2"/>
      <c r="F137" s="2"/>
      <c r="G137" s="2"/>
      <c r="H137" s="7"/>
      <c r="I137" s="2">
        <v>2</v>
      </c>
      <c r="J137" s="8">
        <f t="shared" si="12"/>
        <v>20</v>
      </c>
      <c r="K137" s="3"/>
      <c r="L137" s="23">
        <f t="shared" si="1"/>
        <v>20</v>
      </c>
      <c r="M137" s="2" t="s">
        <v>78</v>
      </c>
    </row>
    <row r="138" spans="1:13" ht="16.5" thickBot="1" x14ac:dyDescent="0.25">
      <c r="A138" s="12" t="s">
        <v>269</v>
      </c>
      <c r="B138" s="11"/>
      <c r="C138" s="11"/>
      <c r="D138" s="11"/>
      <c r="E138" s="11"/>
      <c r="F138" s="11"/>
      <c r="G138" s="11"/>
      <c r="H138" s="11"/>
      <c r="I138" s="11">
        <f>SUM(I7:I137)</f>
        <v>249</v>
      </c>
      <c r="J138" s="14">
        <f>SUM(J7:J137)</f>
        <v>2460</v>
      </c>
      <c r="K138" s="14">
        <f>SUM(K7:K137)</f>
        <v>2420</v>
      </c>
      <c r="L138" s="14">
        <f>SUM(L7:L137)</f>
        <v>4880</v>
      </c>
      <c r="M138" s="13"/>
    </row>
    <row r="139" spans="1:13" ht="15.75" thickBot="1" x14ac:dyDescent="0.25"/>
    <row r="140" spans="1:13" ht="16.5" thickBot="1" x14ac:dyDescent="0.25">
      <c r="H140" s="12" t="s">
        <v>270</v>
      </c>
      <c r="I140" s="11">
        <f>+I138</f>
        <v>249</v>
      </c>
      <c r="J140" s="14">
        <f>+I140*10</f>
        <v>2490</v>
      </c>
      <c r="K140" s="14">
        <f>+L138-J140</f>
        <v>2390</v>
      </c>
      <c r="L140" s="15">
        <f>+J140+K140</f>
        <v>4880</v>
      </c>
    </row>
    <row r="141" spans="1:13" ht="15.75" x14ac:dyDescent="0.25">
      <c r="C141" s="35" t="s">
        <v>546</v>
      </c>
    </row>
    <row r="142" spans="1:13" x14ac:dyDescent="0.2">
      <c r="C142" s="37">
        <f>+J140</f>
        <v>2490</v>
      </c>
      <c r="D142" s="1" t="s">
        <v>549</v>
      </c>
    </row>
    <row r="143" spans="1:13" ht="15.75" x14ac:dyDescent="0.25">
      <c r="C143" s="38">
        <f>250*7</f>
        <v>1750</v>
      </c>
      <c r="D143" s="1" t="s">
        <v>553</v>
      </c>
      <c r="E143" s="36"/>
      <c r="H143" s="41" t="s">
        <v>338</v>
      </c>
      <c r="I143" s="41"/>
      <c r="J143" s="41"/>
    </row>
    <row r="144" spans="1:13" x14ac:dyDescent="0.2">
      <c r="C144" s="38">
        <v>203.25</v>
      </c>
      <c r="D144" s="1" t="s">
        <v>552</v>
      </c>
      <c r="G144" s="1"/>
      <c r="H144" s="16">
        <v>1</v>
      </c>
      <c r="I144" s="18">
        <v>220</v>
      </c>
      <c r="J144" s="17">
        <f>+H144*I144</f>
        <v>220</v>
      </c>
    </row>
    <row r="145" spans="3:12" x14ac:dyDescent="0.2">
      <c r="C145" s="38">
        <v>13.99</v>
      </c>
      <c r="D145" s="1" t="s">
        <v>554</v>
      </c>
      <c r="H145" s="16">
        <v>3</v>
      </c>
      <c r="I145" s="18">
        <v>100</v>
      </c>
      <c r="J145" s="17">
        <f t="shared" ref="J145:J150" si="14">+H145*I145</f>
        <v>300</v>
      </c>
    </row>
    <row r="146" spans="3:12" x14ac:dyDescent="0.2">
      <c r="C146" s="38">
        <v>103.69</v>
      </c>
      <c r="D146" s="1" t="s">
        <v>555</v>
      </c>
      <c r="H146" s="16">
        <v>2</v>
      </c>
      <c r="I146" s="18">
        <v>80</v>
      </c>
      <c r="J146" s="17">
        <f>+H146*I146</f>
        <v>160</v>
      </c>
    </row>
    <row r="147" spans="3:12" x14ac:dyDescent="0.2">
      <c r="C147" s="38">
        <v>107.8</v>
      </c>
      <c r="D147" s="1" t="s">
        <v>556</v>
      </c>
      <c r="H147" s="16">
        <f>1+1</f>
        <v>2</v>
      </c>
      <c r="I147" s="18">
        <v>75</v>
      </c>
      <c r="J147" s="17">
        <f>+H147*I147</f>
        <v>150</v>
      </c>
    </row>
    <row r="148" spans="3:12" x14ac:dyDescent="0.2">
      <c r="C148" s="38">
        <v>73.92</v>
      </c>
      <c r="D148" s="1" t="s">
        <v>557</v>
      </c>
      <c r="H148" s="16">
        <f>2+2+1</f>
        <v>5</v>
      </c>
      <c r="I148" s="18">
        <v>70</v>
      </c>
      <c r="J148" s="17">
        <f t="shared" si="14"/>
        <v>350</v>
      </c>
    </row>
    <row r="149" spans="3:12" ht="45" x14ac:dyDescent="0.2">
      <c r="C149" s="38">
        <v>151.18</v>
      </c>
      <c r="D149" s="1" t="s">
        <v>558</v>
      </c>
      <c r="H149" s="16">
        <v>1</v>
      </c>
      <c r="I149" s="18">
        <v>65</v>
      </c>
      <c r="J149" s="17">
        <f t="shared" si="14"/>
        <v>65</v>
      </c>
    </row>
    <row r="150" spans="3:12" x14ac:dyDescent="0.2">
      <c r="C150" s="38"/>
      <c r="H150" s="16">
        <f>3+1</f>
        <v>4</v>
      </c>
      <c r="I150" s="18">
        <v>60</v>
      </c>
      <c r="J150" s="17">
        <f t="shared" si="14"/>
        <v>240</v>
      </c>
    </row>
    <row r="151" spans="3:12" x14ac:dyDescent="0.2">
      <c r="C151" s="37">
        <f>+C142-SUM(C143:C150)</f>
        <v>86.170000000000073</v>
      </c>
      <c r="D151" s="1" t="s">
        <v>548</v>
      </c>
      <c r="H151" s="16">
        <f>7+3+1+1</f>
        <v>12</v>
      </c>
      <c r="I151" s="18">
        <v>50</v>
      </c>
      <c r="J151" s="17">
        <f>+H151*I151</f>
        <v>600</v>
      </c>
    </row>
    <row r="152" spans="3:12" x14ac:dyDescent="0.2">
      <c r="C152" s="37"/>
      <c r="H152" s="16">
        <f>5+1</f>
        <v>6</v>
      </c>
      <c r="I152" s="18">
        <v>45</v>
      </c>
      <c r="J152" s="17">
        <f t="shared" ref="J152:J159" si="15">+H152*I152</f>
        <v>270</v>
      </c>
    </row>
    <row r="153" spans="3:12" x14ac:dyDescent="0.2">
      <c r="C153" s="37"/>
      <c r="H153" s="16">
        <f>12+4+1+1+1+1</f>
        <v>20</v>
      </c>
      <c r="I153" s="18">
        <v>40</v>
      </c>
      <c r="J153" s="17">
        <f t="shared" si="15"/>
        <v>800</v>
      </c>
    </row>
    <row r="154" spans="3:12" ht="15.75" x14ac:dyDescent="0.25">
      <c r="C154" s="39" t="s">
        <v>547</v>
      </c>
      <c r="H154" s="16">
        <v>1</v>
      </c>
      <c r="I154" s="18">
        <v>35</v>
      </c>
      <c r="J154" s="17">
        <f>+H154*I154</f>
        <v>35</v>
      </c>
    </row>
    <row r="155" spans="3:12" x14ac:dyDescent="0.2">
      <c r="C155" s="37">
        <f>+K140</f>
        <v>2390</v>
      </c>
      <c r="D155" s="1" t="s">
        <v>549</v>
      </c>
      <c r="H155" s="16">
        <f>7+6+2</f>
        <v>15</v>
      </c>
      <c r="I155" s="18">
        <v>30</v>
      </c>
      <c r="J155" s="17">
        <f t="shared" si="15"/>
        <v>450</v>
      </c>
    </row>
    <row r="156" spans="3:12" x14ac:dyDescent="0.2">
      <c r="C156" s="37">
        <f>+L164</f>
        <v>354.18</v>
      </c>
      <c r="D156" s="1" t="s">
        <v>550</v>
      </c>
      <c r="H156" s="16">
        <f>3+2+1+1</f>
        <v>7</v>
      </c>
      <c r="I156" s="18">
        <v>25</v>
      </c>
      <c r="J156" s="17">
        <f t="shared" si="15"/>
        <v>175</v>
      </c>
    </row>
    <row r="157" spans="3:12" x14ac:dyDescent="0.2">
      <c r="C157" s="37">
        <f>+C155-C156</f>
        <v>2035.82</v>
      </c>
      <c r="H157" s="16">
        <f>17+2+1+1</f>
        <v>21</v>
      </c>
      <c r="I157" s="18">
        <v>20</v>
      </c>
      <c r="J157" s="17">
        <f t="shared" si="15"/>
        <v>420</v>
      </c>
    </row>
    <row r="158" spans="3:12" x14ac:dyDescent="0.2">
      <c r="C158" s="38">
        <v>2000</v>
      </c>
      <c r="D158" s="1" t="s">
        <v>563</v>
      </c>
      <c r="H158" s="16">
        <f>4+1</f>
        <v>5</v>
      </c>
      <c r="I158" s="18">
        <v>15</v>
      </c>
      <c r="J158" s="17">
        <f t="shared" si="15"/>
        <v>75</v>
      </c>
    </row>
    <row r="159" spans="3:12" x14ac:dyDescent="0.2">
      <c r="C159" s="37">
        <f>+C157-C158</f>
        <v>35.819999999999936</v>
      </c>
      <c r="D159" s="1" t="s">
        <v>548</v>
      </c>
      <c r="H159" s="16">
        <f>6+1+4+1</f>
        <v>12</v>
      </c>
      <c r="I159" s="18">
        <v>10</v>
      </c>
      <c r="J159" s="17">
        <f t="shared" si="15"/>
        <v>120</v>
      </c>
      <c r="L159" s="27"/>
    </row>
    <row r="160" spans="3:12" ht="15.75" x14ac:dyDescent="0.25">
      <c r="H160" s="16"/>
      <c r="I160" s="20" t="s">
        <v>269</v>
      </c>
      <c r="J160" s="20">
        <f>+SUM(J144:J159)</f>
        <v>4430</v>
      </c>
      <c r="K160" s="17"/>
    </row>
    <row r="161" spans="3:13" ht="15.75" x14ac:dyDescent="0.25">
      <c r="C161" s="39">
        <f>+C151+C159</f>
        <v>121.99000000000001</v>
      </c>
      <c r="D161" s="21" t="s">
        <v>564</v>
      </c>
      <c r="H161" s="16"/>
      <c r="I161" s="18"/>
      <c r="J161" s="17"/>
      <c r="L161" s="42" t="s">
        <v>514</v>
      </c>
      <c r="M161" s="43"/>
    </row>
    <row r="162" spans="3:13" ht="15.75" x14ac:dyDescent="0.25">
      <c r="H162" s="41" t="s">
        <v>339</v>
      </c>
      <c r="I162" s="41"/>
      <c r="J162" s="41"/>
      <c r="L162" s="28">
        <v>129.94</v>
      </c>
      <c r="M162" s="29"/>
    </row>
    <row r="163" spans="3:13" x14ac:dyDescent="0.2">
      <c r="H163" s="16">
        <v>1</v>
      </c>
      <c r="I163" s="18">
        <v>100</v>
      </c>
      <c r="J163" s="17">
        <f>+H163*I163</f>
        <v>100</v>
      </c>
      <c r="L163" s="28">
        <v>224.24</v>
      </c>
      <c r="M163" s="29"/>
    </row>
    <row r="164" spans="3:13" x14ac:dyDescent="0.2">
      <c r="H164" s="16">
        <f>9+2</f>
        <v>11</v>
      </c>
      <c r="I164" s="18">
        <v>20</v>
      </c>
      <c r="J164" s="17">
        <f>+H164*I164</f>
        <v>220</v>
      </c>
      <c r="L164" s="28">
        <f>+L162+L163</f>
        <v>354.18</v>
      </c>
      <c r="M164" s="29"/>
    </row>
    <row r="165" spans="3:13" ht="31.5" x14ac:dyDescent="0.25">
      <c r="H165" s="16">
        <f>5+5</f>
        <v>10</v>
      </c>
      <c r="I165" s="18">
        <v>10</v>
      </c>
      <c r="J165" s="17">
        <f>+H165*I165</f>
        <v>100</v>
      </c>
      <c r="L165" s="32">
        <f>+J167-L164</f>
        <v>95.82</v>
      </c>
      <c r="M165" s="33" t="s">
        <v>515</v>
      </c>
    </row>
    <row r="166" spans="3:13" x14ac:dyDescent="0.2">
      <c r="H166" s="16">
        <v>6</v>
      </c>
      <c r="I166" s="18">
        <v>5</v>
      </c>
      <c r="J166" s="17">
        <f>+H166*I166</f>
        <v>30</v>
      </c>
    </row>
    <row r="167" spans="3:13" ht="15.75" x14ac:dyDescent="0.25">
      <c r="I167" s="21" t="s">
        <v>269</v>
      </c>
      <c r="J167" s="19">
        <f>SUM(J163:J166)</f>
        <v>450</v>
      </c>
      <c r="L167" s="44" t="s">
        <v>516</v>
      </c>
      <c r="M167" s="45"/>
    </row>
    <row r="168" spans="3:13" ht="30" x14ac:dyDescent="0.2">
      <c r="L168" s="28" t="s">
        <v>517</v>
      </c>
      <c r="M168" s="30">
        <f>+J160+J167</f>
        <v>4880</v>
      </c>
    </row>
    <row r="169" spans="3:13" ht="31.5" x14ac:dyDescent="0.25">
      <c r="I169" s="21" t="s">
        <v>340</v>
      </c>
      <c r="J169" s="19">
        <f>+J160+J167</f>
        <v>4880</v>
      </c>
      <c r="L169" s="28" t="s">
        <v>518</v>
      </c>
      <c r="M169" s="30">
        <f>+L164</f>
        <v>354.18</v>
      </c>
    </row>
    <row r="170" spans="3:13" ht="31.5" x14ac:dyDescent="0.25">
      <c r="I170" s="1" t="s">
        <v>341</v>
      </c>
      <c r="J170" s="10">
        <f>+J169-L140</f>
        <v>0</v>
      </c>
      <c r="L170" s="46" t="s">
        <v>516</v>
      </c>
      <c r="M170" s="47">
        <v>4270.82</v>
      </c>
    </row>
    <row r="171" spans="3:13" ht="31.5" x14ac:dyDescent="0.25">
      <c r="L171" s="31" t="s">
        <v>559</v>
      </c>
      <c r="M171" s="49">
        <f>+M168-M169-M170</f>
        <v>255</v>
      </c>
    </row>
  </sheetData>
  <autoFilter ref="A6:M138"/>
  <mergeCells count="5">
    <mergeCell ref="D5:H5"/>
    <mergeCell ref="H143:J143"/>
    <mergeCell ref="H162:J162"/>
    <mergeCell ref="L161:M161"/>
    <mergeCell ref="L167:M167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S.C. Johnson and Son,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 Johnson</dc:creator>
  <cp:lastModifiedBy>SC Johnson</cp:lastModifiedBy>
  <dcterms:created xsi:type="dcterms:W3CDTF">2013-11-11T17:36:40Z</dcterms:created>
  <dcterms:modified xsi:type="dcterms:W3CDTF">2013-12-18T17:55:23Z</dcterms:modified>
</cp:coreProperties>
</file>